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18 год" sheetId="1" r:id="rId1"/>
    <sheet name="Лист2" sheetId="2" r:id="rId2"/>
    <sheet name="Лист3" sheetId="3" r:id="rId3"/>
  </sheets>
  <definedNames>
    <definedName name="_xlnm.Print_Titles" localSheetId="0">'Доходы 2018 год'!$22:$23</definedName>
    <definedName name="_xlnm.Print_Area" localSheetId="0">'Доходы 2018 год'!$A$1:$Z$138</definedName>
  </definedNames>
  <calcPr calcId="124519"/>
</workbook>
</file>

<file path=xl/calcChain.xml><?xml version="1.0" encoding="utf-8"?>
<calcChain xmlns="http://schemas.openxmlformats.org/spreadsheetml/2006/main">
  <c r="Y136" i="1"/>
  <c r="X136"/>
  <c r="Z137"/>
  <c r="Z136" s="1"/>
  <c r="Z56" s="1"/>
  <c r="Y56"/>
  <c r="X56"/>
  <c r="Z125"/>
  <c r="Y124"/>
  <c r="Y123" s="1"/>
  <c r="Z124"/>
  <c r="Z123"/>
  <c r="Z122"/>
  <c r="Y121"/>
  <c r="Z121"/>
  <c r="X121"/>
  <c r="Z120"/>
  <c r="Y119"/>
  <c r="Z119"/>
  <c r="Z118"/>
  <c r="Y117"/>
  <c r="Z117"/>
  <c r="Z116"/>
  <c r="Y115"/>
  <c r="Z115"/>
  <c r="Z114"/>
  <c r="Y113"/>
  <c r="Z113"/>
  <c r="Z112"/>
  <c r="Y111"/>
  <c r="Z111"/>
  <c r="Z100"/>
  <c r="Z99" s="1"/>
  <c r="Y75"/>
  <c r="X75"/>
  <c r="Y99"/>
  <c r="Z98"/>
  <c r="Y97"/>
  <c r="Z97"/>
  <c r="Z93"/>
  <c r="Z94"/>
  <c r="Z95"/>
  <c r="Z96"/>
  <c r="Z92"/>
  <c r="Y91"/>
  <c r="Y82" s="1"/>
  <c r="X91"/>
  <c r="Z77"/>
  <c r="Z75" s="1"/>
  <c r="Z78"/>
  <c r="Z79"/>
  <c r="Z80"/>
  <c r="Z81"/>
  <c r="Z76"/>
  <c r="Z74"/>
  <c r="Y73"/>
  <c r="Z73"/>
  <c r="Y60"/>
  <c r="Z59"/>
  <c r="Y57"/>
  <c r="Z51"/>
  <c r="Z52"/>
  <c r="Z53"/>
  <c r="Z54"/>
  <c r="Z50"/>
  <c r="Y49"/>
  <c r="Z48"/>
  <c r="Z46" s="1"/>
  <c r="Z47"/>
  <c r="Y46"/>
  <c r="Z45"/>
  <c r="Z44"/>
  <c r="Y43"/>
  <c r="Z42"/>
  <c r="Y41"/>
  <c r="Z41"/>
  <c r="Z40"/>
  <c r="Z39"/>
  <c r="Z38" s="1"/>
  <c r="Y38"/>
  <c r="Z37"/>
  <c r="Y36"/>
  <c r="Z36"/>
  <c r="Z35"/>
  <c r="Y34"/>
  <c r="Z34"/>
  <c r="Z31"/>
  <c r="Z32"/>
  <c r="Z33"/>
  <c r="Z30"/>
  <c r="Z29" s="1"/>
  <c r="Y29"/>
  <c r="Z28"/>
  <c r="Y27"/>
  <c r="Y24" s="1"/>
  <c r="Z27"/>
  <c r="Z26"/>
  <c r="Y25"/>
  <c r="Z25"/>
  <c r="X58"/>
  <c r="Z58" s="1"/>
  <c r="Z57" s="1"/>
  <c r="Z91" l="1"/>
  <c r="Z43"/>
  <c r="Z82"/>
  <c r="Z49"/>
  <c r="Z60"/>
  <c r="Z55" s="1"/>
  <c r="Z138" s="1"/>
  <c r="Y55"/>
  <c r="Y138" s="1"/>
  <c r="X115"/>
  <c r="X46"/>
  <c r="X43"/>
  <c r="X41"/>
  <c r="X38"/>
  <c r="X36"/>
  <c r="X34"/>
  <c r="X29"/>
  <c r="X27"/>
  <c r="X25"/>
  <c r="X119"/>
  <c r="X117"/>
  <c r="T116"/>
  <c r="T115"/>
  <c r="H114"/>
  <c r="J114" s="1"/>
  <c r="L114" s="1"/>
  <c r="N114" s="1"/>
  <c r="P114" s="1"/>
  <c r="R114" s="1"/>
  <c r="T114" s="1"/>
  <c r="X113"/>
  <c r="H113"/>
  <c r="J113" s="1"/>
  <c r="L113" s="1"/>
  <c r="N113" s="1"/>
  <c r="P113" s="1"/>
  <c r="R113" s="1"/>
  <c r="T113" s="1"/>
  <c r="X97"/>
  <c r="X124"/>
  <c r="X123" s="1"/>
  <c r="X111"/>
  <c r="X109"/>
  <c r="X107"/>
  <c r="X103"/>
  <c r="X99"/>
  <c r="X73"/>
  <c r="X49"/>
  <c r="W91"/>
  <c r="W82" s="1"/>
  <c r="W56" s="1"/>
  <c r="W55" s="1"/>
  <c r="W138" s="1"/>
  <c r="W75"/>
  <c r="X137"/>
  <c r="X135"/>
  <c r="X134"/>
  <c r="X133"/>
  <c r="X132"/>
  <c r="X131"/>
  <c r="X130"/>
  <c r="X129"/>
  <c r="X128"/>
  <c r="X127"/>
  <c r="X126"/>
  <c r="X106"/>
  <c r="X105"/>
  <c r="X102"/>
  <c r="X101"/>
  <c r="X90"/>
  <c r="X89"/>
  <c r="X72"/>
  <c r="X71"/>
  <c r="X70"/>
  <c r="X69"/>
  <c r="X68"/>
  <c r="X67"/>
  <c r="X66"/>
  <c r="X65"/>
  <c r="X64"/>
  <c r="X63"/>
  <c r="X57"/>
  <c r="V58"/>
  <c r="V57" s="1"/>
  <c r="V123"/>
  <c r="V121"/>
  <c r="V91"/>
  <c r="V75"/>
  <c r="U123"/>
  <c r="U121"/>
  <c r="U91"/>
  <c r="U75"/>
  <c r="S82"/>
  <c r="T86"/>
  <c r="T85"/>
  <c r="S75"/>
  <c r="S60" s="1"/>
  <c r="S24"/>
  <c r="R62"/>
  <c r="T62" s="1"/>
  <c r="V62" s="1"/>
  <c r="X62" s="1"/>
  <c r="R61"/>
  <c r="T61" s="1"/>
  <c r="V61" s="1"/>
  <c r="X61" s="1"/>
  <c r="Q121"/>
  <c r="Q57"/>
  <c r="Q75"/>
  <c r="Q60" s="1"/>
  <c r="Q91"/>
  <c r="P135"/>
  <c r="R135" s="1"/>
  <c r="T135" s="1"/>
  <c r="P134"/>
  <c r="R134" s="1"/>
  <c r="T134" s="1"/>
  <c r="P133"/>
  <c r="R133" s="1"/>
  <c r="T133" s="1"/>
  <c r="P132"/>
  <c r="R132" s="1"/>
  <c r="T132" s="1"/>
  <c r="P131"/>
  <c r="R131" s="1"/>
  <c r="T131" s="1"/>
  <c r="P130"/>
  <c r="R130" s="1"/>
  <c r="T130" s="1"/>
  <c r="O57"/>
  <c r="O75"/>
  <c r="O60" s="1"/>
  <c r="O91"/>
  <c r="O82" s="1"/>
  <c r="M121"/>
  <c r="M91"/>
  <c r="N72"/>
  <c r="P72" s="1"/>
  <c r="R72" s="1"/>
  <c r="T72" s="1"/>
  <c r="N71"/>
  <c r="P71" s="1"/>
  <c r="R71" s="1"/>
  <c r="T71" s="1"/>
  <c r="M124"/>
  <c r="M123" s="1"/>
  <c r="M75"/>
  <c r="M73"/>
  <c r="M68"/>
  <c r="M67" s="1"/>
  <c r="M64"/>
  <c r="M63" s="1"/>
  <c r="M57"/>
  <c r="K124"/>
  <c r="K123" s="1"/>
  <c r="K64"/>
  <c r="K63" s="1"/>
  <c r="K68"/>
  <c r="K67" s="1"/>
  <c r="K75"/>
  <c r="K58"/>
  <c r="K57" s="1"/>
  <c r="L125"/>
  <c r="N125" s="1"/>
  <c r="K73"/>
  <c r="J66"/>
  <c r="L66" s="1"/>
  <c r="N66" s="1"/>
  <c r="J70"/>
  <c r="L70" s="1"/>
  <c r="N70" s="1"/>
  <c r="J63"/>
  <c r="J65"/>
  <c r="L65" s="1"/>
  <c r="N65" s="1"/>
  <c r="P65" s="1"/>
  <c r="R65" s="1"/>
  <c r="T65" s="1"/>
  <c r="J64"/>
  <c r="L64" s="1"/>
  <c r="J69"/>
  <c r="L69" s="1"/>
  <c r="N69" s="1"/>
  <c r="P69" s="1"/>
  <c r="R69" s="1"/>
  <c r="T69" s="1"/>
  <c r="J68"/>
  <c r="J67"/>
  <c r="I55"/>
  <c r="I138" s="1"/>
  <c r="G55"/>
  <c r="G138" s="1"/>
  <c r="H138" s="1"/>
  <c r="H137"/>
  <c r="J137" s="1"/>
  <c r="L137" s="1"/>
  <c r="N137" s="1"/>
  <c r="P137" s="1"/>
  <c r="R137" s="1"/>
  <c r="T137" s="1"/>
  <c r="H136"/>
  <c r="J136" s="1"/>
  <c r="L136" s="1"/>
  <c r="N136" s="1"/>
  <c r="P136" s="1"/>
  <c r="R136" s="1"/>
  <c r="T136" s="1"/>
  <c r="H127"/>
  <c r="J127" s="1"/>
  <c r="L127" s="1"/>
  <c r="N127" s="1"/>
  <c r="P127" s="1"/>
  <c r="R127" s="1"/>
  <c r="T127" s="1"/>
  <c r="H126"/>
  <c r="J126" s="1"/>
  <c r="L126" s="1"/>
  <c r="N126" s="1"/>
  <c r="P126" s="1"/>
  <c r="R126" s="1"/>
  <c r="T126" s="1"/>
  <c r="H123"/>
  <c r="J123" s="1"/>
  <c r="H122"/>
  <c r="J122" s="1"/>
  <c r="L122" s="1"/>
  <c r="N122" s="1"/>
  <c r="P122" s="1"/>
  <c r="R122" s="1"/>
  <c r="T122" s="1"/>
  <c r="H121"/>
  <c r="J121" s="1"/>
  <c r="L121" s="1"/>
  <c r="H112"/>
  <c r="J112" s="1"/>
  <c r="L112" s="1"/>
  <c r="N112" s="1"/>
  <c r="P112" s="1"/>
  <c r="R112" s="1"/>
  <c r="T112" s="1"/>
  <c r="H111"/>
  <c r="J111" s="1"/>
  <c r="L111" s="1"/>
  <c r="N111" s="1"/>
  <c r="P111" s="1"/>
  <c r="R111" s="1"/>
  <c r="T111" s="1"/>
  <c r="H110"/>
  <c r="J110" s="1"/>
  <c r="L110" s="1"/>
  <c r="N110" s="1"/>
  <c r="P110" s="1"/>
  <c r="R110" s="1"/>
  <c r="T110" s="1"/>
  <c r="H109"/>
  <c r="J109" s="1"/>
  <c r="L109" s="1"/>
  <c r="N109" s="1"/>
  <c r="P109" s="1"/>
  <c r="R109" s="1"/>
  <c r="T109" s="1"/>
  <c r="H108"/>
  <c r="J108" s="1"/>
  <c r="L108" s="1"/>
  <c r="N108" s="1"/>
  <c r="P108" s="1"/>
  <c r="R108" s="1"/>
  <c r="T108" s="1"/>
  <c r="H107"/>
  <c r="J107" s="1"/>
  <c r="L107" s="1"/>
  <c r="N107" s="1"/>
  <c r="P107" s="1"/>
  <c r="R107" s="1"/>
  <c r="T107" s="1"/>
  <c r="H106"/>
  <c r="J106" s="1"/>
  <c r="L106" s="1"/>
  <c r="N106" s="1"/>
  <c r="P106" s="1"/>
  <c r="R106" s="1"/>
  <c r="T106" s="1"/>
  <c r="H105"/>
  <c r="J105" s="1"/>
  <c r="L105" s="1"/>
  <c r="N105" s="1"/>
  <c r="P105" s="1"/>
  <c r="R105" s="1"/>
  <c r="T105" s="1"/>
  <c r="H104"/>
  <c r="J104" s="1"/>
  <c r="L104" s="1"/>
  <c r="N104" s="1"/>
  <c r="P104" s="1"/>
  <c r="R104" s="1"/>
  <c r="T104" s="1"/>
  <c r="H103"/>
  <c r="J103" s="1"/>
  <c r="L103" s="1"/>
  <c r="N103" s="1"/>
  <c r="P103" s="1"/>
  <c r="R103" s="1"/>
  <c r="T103" s="1"/>
  <c r="H102"/>
  <c r="J102" s="1"/>
  <c r="L102" s="1"/>
  <c r="N102" s="1"/>
  <c r="P102" s="1"/>
  <c r="R102" s="1"/>
  <c r="T102" s="1"/>
  <c r="H101"/>
  <c r="J101" s="1"/>
  <c r="L101" s="1"/>
  <c r="N101" s="1"/>
  <c r="P101" s="1"/>
  <c r="R101" s="1"/>
  <c r="T101" s="1"/>
  <c r="H100"/>
  <c r="J100" s="1"/>
  <c r="L100" s="1"/>
  <c r="N100" s="1"/>
  <c r="P100" s="1"/>
  <c r="R100" s="1"/>
  <c r="T100" s="1"/>
  <c r="H99"/>
  <c r="J99" s="1"/>
  <c r="L99" s="1"/>
  <c r="N99" s="1"/>
  <c r="P99" s="1"/>
  <c r="R99" s="1"/>
  <c r="T99" s="1"/>
  <c r="H98"/>
  <c r="J98" s="1"/>
  <c r="L98" s="1"/>
  <c r="N98" s="1"/>
  <c r="P98" s="1"/>
  <c r="R98" s="1"/>
  <c r="T98" s="1"/>
  <c r="H97"/>
  <c r="J97" s="1"/>
  <c r="L97" s="1"/>
  <c r="N97" s="1"/>
  <c r="P97" s="1"/>
  <c r="R97" s="1"/>
  <c r="T97" s="1"/>
  <c r="H96"/>
  <c r="J96" s="1"/>
  <c r="L96" s="1"/>
  <c r="N96" s="1"/>
  <c r="P96" s="1"/>
  <c r="R96" s="1"/>
  <c r="T96" s="1"/>
  <c r="H95"/>
  <c r="J95" s="1"/>
  <c r="L95" s="1"/>
  <c r="N95" s="1"/>
  <c r="H94"/>
  <c r="J94" s="1"/>
  <c r="L94" s="1"/>
  <c r="N94" s="1"/>
  <c r="P94" s="1"/>
  <c r="R94" s="1"/>
  <c r="T94" s="1"/>
  <c r="H93"/>
  <c r="J93" s="1"/>
  <c r="L93" s="1"/>
  <c r="N93" s="1"/>
  <c r="P93" s="1"/>
  <c r="R93" s="1"/>
  <c r="T93" s="1"/>
  <c r="H92"/>
  <c r="J92" s="1"/>
  <c r="L92" s="1"/>
  <c r="N92" s="1"/>
  <c r="P92" s="1"/>
  <c r="R92" s="1"/>
  <c r="T92" s="1"/>
  <c r="H91"/>
  <c r="J91" s="1"/>
  <c r="L91" s="1"/>
  <c r="H90"/>
  <c r="J90" s="1"/>
  <c r="L90" s="1"/>
  <c r="N90" s="1"/>
  <c r="P90" s="1"/>
  <c r="R90" s="1"/>
  <c r="T90" s="1"/>
  <c r="H89"/>
  <c r="J89" s="1"/>
  <c r="L89" s="1"/>
  <c r="N89" s="1"/>
  <c r="P89" s="1"/>
  <c r="R89" s="1"/>
  <c r="T89" s="1"/>
  <c r="H88"/>
  <c r="J88" s="1"/>
  <c r="L88" s="1"/>
  <c r="N88" s="1"/>
  <c r="P88" s="1"/>
  <c r="R88" s="1"/>
  <c r="T88" s="1"/>
  <c r="H87"/>
  <c r="J87" s="1"/>
  <c r="L87" s="1"/>
  <c r="N87" s="1"/>
  <c r="P87" s="1"/>
  <c r="R87" s="1"/>
  <c r="T87" s="1"/>
  <c r="H82"/>
  <c r="J82" s="1"/>
  <c r="L82" s="1"/>
  <c r="H81"/>
  <c r="J81" s="1"/>
  <c r="L81" s="1"/>
  <c r="N81" s="1"/>
  <c r="P81" s="1"/>
  <c r="R81" s="1"/>
  <c r="T81" s="1"/>
  <c r="H80"/>
  <c r="J80" s="1"/>
  <c r="L80" s="1"/>
  <c r="N80" s="1"/>
  <c r="P80" s="1"/>
  <c r="R80" s="1"/>
  <c r="H79"/>
  <c r="J79" s="1"/>
  <c r="L79" s="1"/>
  <c r="N79" s="1"/>
  <c r="P79" s="1"/>
  <c r="R79" s="1"/>
  <c r="T79" s="1"/>
  <c r="H78"/>
  <c r="J78" s="1"/>
  <c r="L78" s="1"/>
  <c r="N78" s="1"/>
  <c r="P78" s="1"/>
  <c r="R78" s="1"/>
  <c r="T78" s="1"/>
  <c r="H77"/>
  <c r="J77" s="1"/>
  <c r="L77" s="1"/>
  <c r="N77" s="1"/>
  <c r="P77" s="1"/>
  <c r="R77" s="1"/>
  <c r="T77" s="1"/>
  <c r="H76"/>
  <c r="J76" s="1"/>
  <c r="L76" s="1"/>
  <c r="N76" s="1"/>
  <c r="P76" s="1"/>
  <c r="R76" s="1"/>
  <c r="T76" s="1"/>
  <c r="H75"/>
  <c r="J75" s="1"/>
  <c r="H74"/>
  <c r="J74" s="1"/>
  <c r="L74" s="1"/>
  <c r="N74" s="1"/>
  <c r="H73"/>
  <c r="J73" s="1"/>
  <c r="L73" s="1"/>
  <c r="H60"/>
  <c r="J60" s="1"/>
  <c r="H59"/>
  <c r="J59" s="1"/>
  <c r="L59" s="1"/>
  <c r="N59" s="1"/>
  <c r="P59" s="1"/>
  <c r="R59" s="1"/>
  <c r="T59" s="1"/>
  <c r="H58"/>
  <c r="J58" s="1"/>
  <c r="H57"/>
  <c r="J57" s="1"/>
  <c r="H56"/>
  <c r="J56" s="1"/>
  <c r="H55"/>
  <c r="H54"/>
  <c r="J54" s="1"/>
  <c r="L54" s="1"/>
  <c r="N54" s="1"/>
  <c r="P54" s="1"/>
  <c r="R54" s="1"/>
  <c r="T54" s="1"/>
  <c r="H53"/>
  <c r="J53" s="1"/>
  <c r="L53" s="1"/>
  <c r="N53" s="1"/>
  <c r="P53" s="1"/>
  <c r="R53" s="1"/>
  <c r="T53" s="1"/>
  <c r="H51"/>
  <c r="J51" s="1"/>
  <c r="L51" s="1"/>
  <c r="N51" s="1"/>
  <c r="P51" s="1"/>
  <c r="R51" s="1"/>
  <c r="T51" s="1"/>
  <c r="H50"/>
  <c r="J50" s="1"/>
  <c r="L50" s="1"/>
  <c r="N50" s="1"/>
  <c r="P50" s="1"/>
  <c r="R50" s="1"/>
  <c r="T50" s="1"/>
  <c r="H49"/>
  <c r="J49" s="1"/>
  <c r="L49" s="1"/>
  <c r="N49" s="1"/>
  <c r="P49" s="1"/>
  <c r="R49" s="1"/>
  <c r="T49" s="1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Z24" l="1"/>
  <c r="Q82"/>
  <c r="X82"/>
  <c r="X60"/>
  <c r="M82"/>
  <c r="O56"/>
  <c r="O55" s="1"/>
  <c r="O138" s="1"/>
  <c r="X24"/>
  <c r="N75"/>
  <c r="P74"/>
  <c r="R74" s="1"/>
  <c r="T74" s="1"/>
  <c r="N73"/>
  <c r="P73" s="1"/>
  <c r="R73" s="1"/>
  <c r="T73" s="1"/>
  <c r="N121"/>
  <c r="P121" s="1"/>
  <c r="P125"/>
  <c r="R125" s="1"/>
  <c r="T125" s="1"/>
  <c r="N124"/>
  <c r="V60"/>
  <c r="N64"/>
  <c r="P66"/>
  <c r="R66" s="1"/>
  <c r="T66" s="1"/>
  <c r="T80"/>
  <c r="V82"/>
  <c r="V56" s="1"/>
  <c r="V55" s="1"/>
  <c r="V138" s="1"/>
  <c r="P95"/>
  <c r="R95" s="1"/>
  <c r="T95" s="1"/>
  <c r="T91" s="1"/>
  <c r="N91"/>
  <c r="P91"/>
  <c r="N68"/>
  <c r="P70"/>
  <c r="R70" s="1"/>
  <c r="T70" s="1"/>
  <c r="M60"/>
  <c r="M56" s="1"/>
  <c r="M55" s="1"/>
  <c r="M138" s="1"/>
  <c r="U82"/>
  <c r="U60"/>
  <c r="S56"/>
  <c r="Q56"/>
  <c r="Q55" s="1"/>
  <c r="Q138" s="1"/>
  <c r="L58"/>
  <c r="N58" s="1"/>
  <c r="L68"/>
  <c r="L124"/>
  <c r="L67"/>
  <c r="L63"/>
  <c r="L123"/>
  <c r="K60"/>
  <c r="L60" s="1"/>
  <c r="L75"/>
  <c r="K56"/>
  <c r="L56" s="1"/>
  <c r="L57"/>
  <c r="J55"/>
  <c r="J138" s="1"/>
  <c r="K55" l="1"/>
  <c r="P82"/>
  <c r="P75"/>
  <c r="R91"/>
  <c r="N82"/>
  <c r="R75"/>
  <c r="T75" s="1"/>
  <c r="X55"/>
  <c r="X138" s="1"/>
  <c r="R121"/>
  <c r="T121" s="1"/>
  <c r="P58"/>
  <c r="N57"/>
  <c r="P124"/>
  <c r="R124" s="1"/>
  <c r="T124" s="1"/>
  <c r="N123"/>
  <c r="P123" s="1"/>
  <c r="R123" s="1"/>
  <c r="T123" s="1"/>
  <c r="N63"/>
  <c r="P63" s="1"/>
  <c r="R63" s="1"/>
  <c r="T63" s="1"/>
  <c r="P64"/>
  <c r="R64" s="1"/>
  <c r="T64" s="1"/>
  <c r="N67"/>
  <c r="P68"/>
  <c r="R68" s="1"/>
  <c r="T68" s="1"/>
  <c r="U56"/>
  <c r="S55"/>
  <c r="L55"/>
  <c r="K138"/>
  <c r="L138" s="1"/>
  <c r="R82" l="1"/>
  <c r="T82" s="1"/>
  <c r="R58"/>
  <c r="P57"/>
  <c r="P67"/>
  <c r="N60"/>
  <c r="N56" s="1"/>
  <c r="N55" s="1"/>
  <c r="N138" s="1"/>
  <c r="U55"/>
  <c r="S138"/>
  <c r="T58" l="1"/>
  <c r="R57"/>
  <c r="T57" s="1"/>
  <c r="R67"/>
  <c r="P60"/>
  <c r="P56" s="1"/>
  <c r="U138"/>
  <c r="P55" l="1"/>
  <c r="P138" s="1"/>
  <c r="T67"/>
  <c r="R60"/>
  <c r="T60" l="1"/>
  <c r="R56"/>
  <c r="T56" l="1"/>
  <c r="R55"/>
  <c r="R138" l="1"/>
  <c r="T55"/>
  <c r="T138" s="1"/>
</calcChain>
</file>

<file path=xl/sharedStrings.xml><?xml version="1.0" encoding="utf-8"?>
<sst xmlns="http://schemas.openxmlformats.org/spreadsheetml/2006/main" count="617" uniqueCount="242">
  <si>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</si>
  <si>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</si>
  <si>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</si>
  <si>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</si>
  <si>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</si>
  <si>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</si>
  <si>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</si>
  <si>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</si>
  <si>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</si>
  <si>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</si>
  <si>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</si>
  <si>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</si>
  <si>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</si>
  <si>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</si>
  <si>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</si>
  <si>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</si>
  <si>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</si>
  <si>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</si>
  <si>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</si>
  <si>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</si>
  <si>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</si>
  <si>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</si>
  <si>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</si>
  <si>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</si>
  <si>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</si>
  <si>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</si>
  <si>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</si>
  <si>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</si>
  <si>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</si>
  <si>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</si>
  <si>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</si>
  <si>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</si>
  <si>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</si>
  <si>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</si>
  <si>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</si>
  <si>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</si>
  <si>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</si>
  <si>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</si>
  <si>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</si>
  <si>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</si>
  <si>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</si>
  <si>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</si>
  <si>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</si>
  <si>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</si>
  <si>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</si>
  <si>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</si>
  <si>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</si>
  <si>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</si>
  <si>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</si>
  <si>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</si>
  <si>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</si>
  <si>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</si>
  <si>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</si>
  <si>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</si>
  <si>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</si>
  <si>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</si>
  <si>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</si>
  <si>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</si>
  <si>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</si>
  <si>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</si>
  <si>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904</t>
  </si>
  <si>
    <t>907</t>
  </si>
  <si>
    <t>922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</si>
  <si>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</si>
  <si>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</si>
  <si>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</si>
  <si>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</si>
  <si>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</si>
  <si>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</si>
  <si>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</si>
  <si>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</si>
  <si>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</si>
  <si>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</si>
  <si>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</si>
  <si>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</si>
  <si>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</si>
  <si>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</si>
  <si>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</si>
  <si>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</si>
  <si>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</si>
  <si>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</si>
  <si>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</si>
  <si>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</si>
  <si>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</si>
  <si>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</si>
  <si>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</si>
  <si>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</si>
  <si>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</si>
  <si>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</si>
  <si>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</si>
  <si>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</si>
  <si>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</si>
  <si>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</si>
  <si>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</si>
  <si>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</si>
  <si>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</si>
  <si>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</si>
  <si>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</si>
  <si>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</si>
  <si>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</si>
  <si>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</si>
  <si>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</si>
  <si>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</si>
  <si>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</si>
  <si>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</si>
  <si>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</si>
  <si>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</si>
  <si>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</si>
  <si>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</si>
  <si>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</si>
  <si>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</si>
  <si>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</si>
  <si>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</si>
  <si>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</si>
  <si>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к решению Тужинской районной Думы</t>
  </si>
  <si>
    <t>(+,-) февраль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</si>
  <si>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</si>
  <si>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</si>
  <si>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</si>
  <si>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</si>
  <si>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</si>
  <si>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</si>
  <si>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</si>
  <si>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</si>
  <si>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</si>
  <si>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</si>
  <si>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</si>
  <si>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</si>
  <si>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</si>
  <si>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</si>
  <si>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</si>
  <si>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</si>
  <si>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</si>
  <si>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</si>
  <si>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</si>
  <si>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</si>
  <si>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</si>
  <si>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</si>
  <si>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(+,-)  май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</si>
  <si>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</si>
  <si>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</si>
  <si>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</si>
  <si>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</si>
  <si>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(+,-)  май       2-й раз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</si>
  <si>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</si>
  <si>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</si>
  <si>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</si>
  <si>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</si>
  <si>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</si>
  <si>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</si>
  <si>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</si>
  <si>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</si>
  <si>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</si>
  <si>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</si>
  <si>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</si>
  <si>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</si>
  <si>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(+,-)  июль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</si>
  <si>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</si>
  <si>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</si>
  <si>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</si>
  <si>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</si>
  <si>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(+,-)  август</t>
  </si>
  <si>
    <t>Приложение № 1</t>
  </si>
  <si>
    <t>(+,-)  сентябрь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</si>
  <si>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</si>
  <si>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</si>
  <si>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</si>
  <si>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</si>
  <si>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</si>
  <si>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</si>
  <si>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</si>
  <si>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</si>
  <si>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</si>
  <si>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</si>
  <si>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</si>
  <si>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</si>
  <si>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</si>
  <si>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</si>
  <si>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</si>
  <si>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</si>
  <si>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</si>
  <si>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</si>
  <si>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</si>
  <si>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</si>
  <si>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</si>
  <si>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поступлениям по подстатьям классификации доходов бюджетов,</t>
  </si>
  <si>
    <t>Приложение № 6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</si>
  <si>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</si>
  <si>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</si>
  <si>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</si>
  <si>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</si>
  <si>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</si>
  <si>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</si>
  <si>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</si>
  <si>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</si>
  <si>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</si>
  <si>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</si>
  <si>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</si>
  <si>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</si>
  <si>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</si>
  <si>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</si>
  <si>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</si>
  <si>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</si>
  <si>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</si>
  <si>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</si>
  <si>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</si>
  <si>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</si>
  <si>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</si>
  <si>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</si>
  <si>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</si>
  <si>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2023503900</t>
  </si>
  <si>
    <t>2023503905</t>
  </si>
  <si>
    <t>2023504800</t>
  </si>
  <si>
    <t>2023504805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</si>
  <si>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</si>
  <si>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</si>
  <si>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2023505500</t>
  </si>
  <si>
    <t>2023505505</t>
  </si>
  <si>
    <t>2023508200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</si>
  <si>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</si>
  <si>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</si>
  <si>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</si>
  <si>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</si>
  <si>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</si>
  <si>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</si>
  <si>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</si>
  <si>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</si>
  <si>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</si>
  <si>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</si>
  <si>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</si>
  <si>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</si>
  <si>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</si>
  <si>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</si>
  <si>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прогнозируемые на 2018 год</t>
  </si>
  <si>
    <t>от 08.12.2017 №19/137</t>
  </si>
  <si>
    <t>2022000000</t>
  </si>
  <si>
    <t>2024000000</t>
  </si>
  <si>
    <t>2024001400</t>
  </si>
  <si>
    <t>2024001405</t>
  </si>
  <si>
    <t xml:space="preserve">от                            №             </t>
  </si>
  <si>
    <t>Поправки февраль</t>
  </si>
  <si>
    <t>2196001005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</si>
</sst>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3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4" fontId="1" fillId="3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right"/>
    </xf>
    <xf numFmtId="164" fontId="2" fillId="4" borderId="2" xfId="0" applyNumberFormat="1" applyFont="1" applyFill="1" applyBorder="1" applyAlignment="1">
      <alignment horizontal="right"/>
    </xf>
    <xf numFmtId="164" fontId="1" fillId="4" borderId="2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 wrapText="1"/>
    </xf>
    <xf numFmtId="49" fontId="6" fillId="0" borderId="0" xfId="0" applyNumberFormat="1" applyFont="1" applyAlignment="1">
      <alignment horizontal="right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1" fillId="3" borderId="1" xfId="0" applyNumberFormat="1" applyFont="1" applyFill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165" fontId="2" fillId="4" borderId="1" xfId="0" applyNumberFormat="1" applyFont="1" applyFill="1" applyBorder="1" applyAlignment="1">
      <alignment horizontal="right"/>
    </xf>
    <xf numFmtId="165" fontId="1" fillId="4" borderId="1" xfId="0" applyNumberFormat="1" applyFont="1" applyFill="1" applyBorder="1" applyAlignment="1">
      <alignment horizontal="right"/>
    </xf>
    <xf numFmtId="165" fontId="5" fillId="0" borderId="1" xfId="0" applyNumberFormat="1" applyFont="1" applyBorder="1"/>
    <xf numFmtId="49" fontId="6" fillId="0" borderId="0" xfId="0" applyNumberFormat="1" applyFont="1" applyAlignment="1">
      <alignment horizontal="right"/>
    </xf>
    <xf numFmtId="0" fontId="0" fillId="0" borderId="0" xfId="0" applyAlignment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4" fontId="5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38"/>
  <sheetViews>
    <sheetView tabSelected="1" view="pageBreakPreview" topLeftCell="A5" zoomScale="90" zoomScaleNormal="90" zoomScaleSheetLayoutView="90" workbookViewId="0">
      <selection activeCell="A16" sqref="A16:Z16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56.1406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3" width="14" style="2" hidden="1" customWidth="1"/>
    <col min="24" max="24" width="16" style="2" hidden="1" customWidth="1"/>
    <col min="25" max="25" width="13.42578125" hidden="1" customWidth="1"/>
    <col min="26" max="26" width="16.85546875" customWidth="1"/>
  </cols>
  <sheetData>
    <row r="1" spans="1:26" ht="18.75" hidden="1">
      <c r="C1" s="36"/>
      <c r="D1" s="36"/>
      <c r="E1" s="72" t="s">
        <v>162</v>
      </c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37"/>
      <c r="X1" s="37"/>
    </row>
    <row r="2" spans="1:26" ht="18.75" hidden="1">
      <c r="C2" s="36"/>
      <c r="D2" s="36"/>
      <c r="E2" s="72" t="s">
        <v>114</v>
      </c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37"/>
      <c r="X2" s="37"/>
    </row>
    <row r="3" spans="1:26" ht="18.75" hidden="1">
      <c r="C3" s="72" t="s">
        <v>168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37"/>
      <c r="X3" s="37"/>
    </row>
    <row r="4" spans="1:26" ht="18.75" hidden="1">
      <c r="C4" s="36"/>
      <c r="D4" s="36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7"/>
      <c r="X4" s="37"/>
    </row>
    <row r="5" spans="1:26" ht="18.75">
      <c r="C5" s="36"/>
      <c r="D5" s="36"/>
      <c r="E5" s="72" t="s">
        <v>162</v>
      </c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3"/>
      <c r="Z5" s="73"/>
    </row>
    <row r="6" spans="1:26" ht="18.75">
      <c r="C6" s="36"/>
      <c r="D6" s="36"/>
      <c r="E6" s="72" t="s">
        <v>114</v>
      </c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3"/>
      <c r="Z6" s="73"/>
    </row>
    <row r="7" spans="1:26" ht="18.75">
      <c r="C7" s="36"/>
      <c r="D7" s="36"/>
      <c r="E7" s="72" t="s">
        <v>239</v>
      </c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3"/>
      <c r="Z7" s="73"/>
    </row>
    <row r="8" spans="1:26" ht="18.75">
      <c r="C8" s="36"/>
      <c r="D8" s="36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</row>
    <row r="9" spans="1:26" ht="18.75">
      <c r="C9" s="36"/>
      <c r="D9" s="36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</row>
    <row r="10" spans="1:26" ht="18.75">
      <c r="C10" s="36"/>
      <c r="D10" s="36"/>
      <c r="E10" s="72" t="s">
        <v>186</v>
      </c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3"/>
      <c r="Z10" s="73"/>
    </row>
    <row r="11" spans="1:26" ht="18.75">
      <c r="C11" s="36"/>
      <c r="D11" s="36"/>
      <c r="E11" s="72" t="s">
        <v>114</v>
      </c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3"/>
      <c r="Z11" s="73"/>
    </row>
    <row r="12" spans="1:26" ht="18.75">
      <c r="C12" s="36"/>
      <c r="D12" s="36"/>
      <c r="E12" s="72" t="s">
        <v>234</v>
      </c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3"/>
      <c r="Z12" s="73"/>
    </row>
    <row r="13" spans="1:26" ht="8.25" customHeight="1">
      <c r="C13" s="36"/>
      <c r="D13" s="36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</row>
    <row r="14" spans="1:26" ht="19.5" customHeight="1">
      <c r="E14" s="77"/>
      <c r="F14" s="77"/>
      <c r="G14" s="18"/>
      <c r="H14" s="18"/>
      <c r="I14" s="19"/>
      <c r="J14" s="19"/>
      <c r="K14" s="21"/>
      <c r="L14" s="21"/>
      <c r="M14" s="26"/>
      <c r="N14" s="26"/>
      <c r="O14" s="27"/>
      <c r="P14" s="27"/>
      <c r="Q14" s="28"/>
      <c r="R14" s="28"/>
      <c r="S14" s="33"/>
      <c r="T14" s="33"/>
      <c r="U14" s="34"/>
      <c r="V14" s="34"/>
      <c r="W14" s="38"/>
      <c r="X14" s="38"/>
    </row>
    <row r="15" spans="1:26" ht="16.5">
      <c r="A15" s="78" t="s">
        <v>173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3"/>
      <c r="Z15" s="73"/>
    </row>
    <row r="16" spans="1:26" ht="16.5">
      <c r="A16" s="78" t="s">
        <v>94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3"/>
      <c r="Z16" s="73"/>
    </row>
    <row r="17" spans="1:26" ht="16.5">
      <c r="A17" s="78" t="s">
        <v>95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3"/>
      <c r="Z17" s="73"/>
    </row>
    <row r="18" spans="1:26" ht="16.5">
      <c r="A18" s="78" t="s">
        <v>185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3"/>
      <c r="Z18" s="73"/>
    </row>
    <row r="19" spans="1:26" ht="16.5">
      <c r="A19" s="78" t="s">
        <v>233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3"/>
      <c r="Z19" s="73"/>
    </row>
    <row r="20" spans="1:26" ht="4.5" customHeight="1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39"/>
      <c r="X20" s="39"/>
    </row>
    <row r="21" spans="1:26" ht="14.25" customHeight="1">
      <c r="A21" s="3"/>
      <c r="B21" s="3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6" ht="33.75" customHeight="1">
      <c r="A22" s="74" t="s">
        <v>92</v>
      </c>
      <c r="B22" s="75"/>
      <c r="C22" s="75"/>
      <c r="D22" s="76"/>
      <c r="E22" s="42" t="s">
        <v>93</v>
      </c>
      <c r="F22" s="43" t="s">
        <v>99</v>
      </c>
      <c r="G22" s="43" t="s">
        <v>110</v>
      </c>
      <c r="H22" s="43" t="s">
        <v>99</v>
      </c>
      <c r="I22" s="43" t="s">
        <v>115</v>
      </c>
      <c r="J22" s="43" t="s">
        <v>99</v>
      </c>
      <c r="K22" s="43" t="s">
        <v>136</v>
      </c>
      <c r="L22" s="43" t="s">
        <v>99</v>
      </c>
      <c r="M22" s="43" t="s">
        <v>138</v>
      </c>
      <c r="N22" s="43" t="s">
        <v>99</v>
      </c>
      <c r="O22" s="43" t="s">
        <v>143</v>
      </c>
      <c r="P22" s="44" t="s">
        <v>99</v>
      </c>
      <c r="Q22" s="43" t="s">
        <v>156</v>
      </c>
      <c r="R22" s="43" t="s">
        <v>99</v>
      </c>
      <c r="S22" s="43" t="s">
        <v>161</v>
      </c>
      <c r="T22" s="44" t="s">
        <v>99</v>
      </c>
      <c r="U22" s="43" t="s">
        <v>163</v>
      </c>
      <c r="V22" s="43" t="s">
        <v>99</v>
      </c>
      <c r="W22" s="45" t="s">
        <v>182</v>
      </c>
      <c r="X22" s="43" t="s">
        <v>99</v>
      </c>
      <c r="Y22" s="63" t="s">
        <v>240</v>
      </c>
      <c r="Z22" s="43" t="s">
        <v>99</v>
      </c>
    </row>
    <row r="23" spans="1:26" ht="0.75" hidden="1" customHeight="1">
      <c r="A23" s="46" t="s">
        <v>100</v>
      </c>
      <c r="B23" s="46" t="s">
        <v>101</v>
      </c>
      <c r="C23" s="46" t="s">
        <v>102</v>
      </c>
      <c r="D23" s="46" t="s">
        <v>103</v>
      </c>
      <c r="E23" s="47" t="s">
        <v>104</v>
      </c>
      <c r="F23" s="48">
        <v>6</v>
      </c>
      <c r="G23" s="48"/>
      <c r="H23" s="48">
        <v>6</v>
      </c>
      <c r="I23" s="48"/>
      <c r="J23" s="48">
        <v>6</v>
      </c>
      <c r="K23" s="48"/>
      <c r="L23" s="48"/>
      <c r="M23" s="48"/>
      <c r="N23" s="48"/>
      <c r="O23" s="49"/>
      <c r="P23" s="49"/>
      <c r="Q23" s="48"/>
      <c r="R23" s="48"/>
      <c r="S23" s="49"/>
      <c r="T23" s="49"/>
      <c r="U23" s="48"/>
      <c r="V23" s="48"/>
      <c r="W23" s="48"/>
      <c r="X23" s="48"/>
      <c r="Y23" s="62"/>
      <c r="Z23" s="62"/>
    </row>
    <row r="24" spans="1:26" ht="15.75">
      <c r="A24" s="25" t="s">
        <v>0</v>
      </c>
      <c r="B24" s="25" t="s">
        <v>1</v>
      </c>
      <c r="C24" s="25" t="s">
        <v>2</v>
      </c>
      <c r="D24" s="25" t="s">
        <v>0</v>
      </c>
      <c r="E24" s="12" t="s">
        <v>107</v>
      </c>
      <c r="F24" s="13">
        <v>24116.2</v>
      </c>
      <c r="G24" s="13">
        <v>312</v>
      </c>
      <c r="H24" s="13">
        <f>F24+G24</f>
        <v>24428.2</v>
      </c>
      <c r="I24" s="13"/>
      <c r="J24" s="13">
        <f>H24+I24</f>
        <v>24428.2</v>
      </c>
      <c r="K24" s="13">
        <v>947.1</v>
      </c>
      <c r="L24" s="13">
        <f>J24+K24</f>
        <v>25375.3</v>
      </c>
      <c r="M24" s="13"/>
      <c r="N24" s="13">
        <f>L24+M24</f>
        <v>25375.3</v>
      </c>
      <c r="O24" s="13">
        <v>702.7</v>
      </c>
      <c r="P24" s="32">
        <f>N24+O24</f>
        <v>26078</v>
      </c>
      <c r="Q24" s="13">
        <v>1690</v>
      </c>
      <c r="R24" s="13">
        <f>P24+Q24</f>
        <v>27768</v>
      </c>
      <c r="S24" s="13">
        <f>S29+S46</f>
        <v>1029.7</v>
      </c>
      <c r="T24" s="32">
        <f>R24+S24</f>
        <v>28797.7</v>
      </c>
      <c r="U24" s="13">
        <v>300.8</v>
      </c>
      <c r="V24" s="13">
        <v>30391</v>
      </c>
      <c r="W24" s="13"/>
      <c r="X24" s="64">
        <f>X25+X27+X29+X34+X36+X38+X41+X43+X46+X49</f>
        <v>29580.7</v>
      </c>
      <c r="Y24" s="64">
        <f t="shared" ref="Y24:Z24" si="0">Y25+Y27+Y29+Y34+Y36+Y38+Y41+Y43+Y46+Y49</f>
        <v>0</v>
      </c>
      <c r="Z24" s="13">
        <f t="shared" si="0"/>
        <v>29580.7</v>
      </c>
    </row>
    <row r="25" spans="1:26" ht="15.75">
      <c r="A25" s="25" t="s">
        <v>0</v>
      </c>
      <c r="B25" s="25" t="s">
        <v>3</v>
      </c>
      <c r="C25" s="25" t="s">
        <v>2</v>
      </c>
      <c r="D25" s="25" t="s">
        <v>0</v>
      </c>
      <c r="E25" s="12" t="s">
        <v>4</v>
      </c>
      <c r="F25" s="13">
        <v>6963.2</v>
      </c>
      <c r="G25" s="13"/>
      <c r="H25" s="13">
        <f t="shared" ref="H25:H102" si="1">F25+G25</f>
        <v>6963.2</v>
      </c>
      <c r="I25" s="13"/>
      <c r="J25" s="13">
        <f t="shared" ref="J25:J102" si="2">H25+I25</f>
        <v>6963.2</v>
      </c>
      <c r="K25" s="13">
        <v>906.6</v>
      </c>
      <c r="L25" s="13">
        <f t="shared" ref="L25:L94" si="3">J25+K25</f>
        <v>7869.8</v>
      </c>
      <c r="M25" s="13"/>
      <c r="N25" s="13">
        <f t="shared" ref="N25:N54" si="4">L25+M25</f>
        <v>7869.8</v>
      </c>
      <c r="O25" s="13"/>
      <c r="P25" s="32">
        <f t="shared" ref="P25:P92" si="5">N25+O25</f>
        <v>7869.8</v>
      </c>
      <c r="Q25" s="13"/>
      <c r="R25" s="13">
        <f t="shared" ref="R25:R54" si="6">P25+Q25</f>
        <v>7869.8</v>
      </c>
      <c r="S25" s="13"/>
      <c r="T25" s="32">
        <f t="shared" ref="T25:T90" si="7">R25+S25</f>
        <v>7869.8</v>
      </c>
      <c r="U25" s="13">
        <v>100</v>
      </c>
      <c r="V25" s="13">
        <v>8890.6</v>
      </c>
      <c r="W25" s="13"/>
      <c r="X25" s="64">
        <f>X26</f>
        <v>8439.1</v>
      </c>
      <c r="Y25" s="64">
        <f t="shared" ref="Y25:Z25" si="8">Y26</f>
        <v>0</v>
      </c>
      <c r="Z25" s="13">
        <f t="shared" si="8"/>
        <v>8439.1</v>
      </c>
    </row>
    <row r="26" spans="1:26" ht="15.75">
      <c r="A26" s="50" t="s">
        <v>0</v>
      </c>
      <c r="B26" s="50" t="s">
        <v>5</v>
      </c>
      <c r="C26" s="50" t="s">
        <v>2</v>
      </c>
      <c r="D26" s="50" t="s">
        <v>7</v>
      </c>
      <c r="E26" s="16" t="s">
        <v>6</v>
      </c>
      <c r="F26" s="17">
        <v>6963.2</v>
      </c>
      <c r="G26" s="17"/>
      <c r="H26" s="17">
        <f t="shared" si="1"/>
        <v>6963.2</v>
      </c>
      <c r="I26" s="17"/>
      <c r="J26" s="17">
        <f t="shared" si="2"/>
        <v>6963.2</v>
      </c>
      <c r="K26" s="17">
        <v>906.6</v>
      </c>
      <c r="L26" s="13">
        <f t="shared" si="3"/>
        <v>7869.8</v>
      </c>
      <c r="M26" s="13"/>
      <c r="N26" s="13">
        <f t="shared" si="4"/>
        <v>7869.8</v>
      </c>
      <c r="O26" s="13"/>
      <c r="P26" s="32">
        <f t="shared" si="5"/>
        <v>7869.8</v>
      </c>
      <c r="Q26" s="13"/>
      <c r="R26" s="13">
        <f t="shared" si="6"/>
        <v>7869.8</v>
      </c>
      <c r="S26" s="13"/>
      <c r="T26" s="32">
        <f t="shared" si="7"/>
        <v>7869.8</v>
      </c>
      <c r="U26" s="13">
        <v>100</v>
      </c>
      <c r="V26" s="13">
        <v>8890.6</v>
      </c>
      <c r="W26" s="13"/>
      <c r="X26" s="65">
        <v>8439.1</v>
      </c>
      <c r="Y26" s="71"/>
      <c r="Z26" s="79">
        <f>X26+Y26</f>
        <v>8439.1</v>
      </c>
    </row>
    <row r="27" spans="1:26" ht="47.25">
      <c r="A27" s="25" t="s">
        <v>0</v>
      </c>
      <c r="B27" s="25" t="s">
        <v>8</v>
      </c>
      <c r="C27" s="25" t="s">
        <v>2</v>
      </c>
      <c r="D27" s="25" t="s">
        <v>0</v>
      </c>
      <c r="E27" s="12" t="s">
        <v>9</v>
      </c>
      <c r="F27" s="13">
        <v>1808.8</v>
      </c>
      <c r="G27" s="13"/>
      <c r="H27" s="13">
        <f t="shared" si="1"/>
        <v>1808.8</v>
      </c>
      <c r="I27" s="13"/>
      <c r="J27" s="13">
        <f t="shared" si="2"/>
        <v>1808.8</v>
      </c>
      <c r="K27" s="13"/>
      <c r="L27" s="13">
        <f t="shared" si="3"/>
        <v>1808.8</v>
      </c>
      <c r="M27" s="13"/>
      <c r="N27" s="13">
        <f t="shared" si="4"/>
        <v>1808.8</v>
      </c>
      <c r="O27" s="13"/>
      <c r="P27" s="32">
        <f t="shared" si="5"/>
        <v>1808.8</v>
      </c>
      <c r="Q27" s="13"/>
      <c r="R27" s="13">
        <f t="shared" si="6"/>
        <v>1808.8</v>
      </c>
      <c r="S27" s="13"/>
      <c r="T27" s="32">
        <f t="shared" si="7"/>
        <v>1808.8</v>
      </c>
      <c r="U27" s="13"/>
      <c r="V27" s="13">
        <v>2781.7</v>
      </c>
      <c r="W27" s="13"/>
      <c r="X27" s="64">
        <f>X28</f>
        <v>2630.3</v>
      </c>
      <c r="Y27" s="64">
        <f t="shared" ref="Y27:Z27" si="9">Y28</f>
        <v>0</v>
      </c>
      <c r="Z27" s="13">
        <f t="shared" si="9"/>
        <v>2630.3</v>
      </c>
    </row>
    <row r="28" spans="1:26" ht="31.5">
      <c r="A28" s="50" t="s">
        <v>0</v>
      </c>
      <c r="B28" s="50" t="s">
        <v>10</v>
      </c>
      <c r="C28" s="50" t="s">
        <v>2</v>
      </c>
      <c r="D28" s="50" t="s">
        <v>7</v>
      </c>
      <c r="E28" s="16" t="s">
        <v>11</v>
      </c>
      <c r="F28" s="17">
        <v>1808.8</v>
      </c>
      <c r="G28" s="17"/>
      <c r="H28" s="17">
        <f t="shared" si="1"/>
        <v>1808.8</v>
      </c>
      <c r="I28" s="17"/>
      <c r="J28" s="17">
        <f t="shared" si="2"/>
        <v>1808.8</v>
      </c>
      <c r="K28" s="17"/>
      <c r="L28" s="13">
        <f t="shared" si="3"/>
        <v>1808.8</v>
      </c>
      <c r="M28" s="13"/>
      <c r="N28" s="13">
        <f t="shared" si="4"/>
        <v>1808.8</v>
      </c>
      <c r="O28" s="13"/>
      <c r="P28" s="32">
        <f t="shared" si="5"/>
        <v>1808.8</v>
      </c>
      <c r="Q28" s="13"/>
      <c r="R28" s="13">
        <f t="shared" si="6"/>
        <v>1808.8</v>
      </c>
      <c r="S28" s="13"/>
      <c r="T28" s="51">
        <f t="shared" si="7"/>
        <v>1808.8</v>
      </c>
      <c r="U28" s="17"/>
      <c r="V28" s="17">
        <v>2781.7</v>
      </c>
      <c r="W28" s="17"/>
      <c r="X28" s="65">
        <v>2630.3</v>
      </c>
      <c r="Y28" s="71"/>
      <c r="Z28" s="79">
        <f>X28+Y28</f>
        <v>2630.3</v>
      </c>
    </row>
    <row r="29" spans="1:26" ht="18" customHeight="1">
      <c r="A29" s="25" t="s">
        <v>0</v>
      </c>
      <c r="B29" s="25" t="s">
        <v>12</v>
      </c>
      <c r="C29" s="25" t="s">
        <v>2</v>
      </c>
      <c r="D29" s="25" t="s">
        <v>0</v>
      </c>
      <c r="E29" s="12" t="s">
        <v>13</v>
      </c>
      <c r="F29" s="13">
        <v>5444.1</v>
      </c>
      <c r="G29" s="13"/>
      <c r="H29" s="13">
        <f t="shared" si="1"/>
        <v>5444.1</v>
      </c>
      <c r="I29" s="13"/>
      <c r="J29" s="13">
        <f t="shared" si="2"/>
        <v>5444.1</v>
      </c>
      <c r="K29" s="13"/>
      <c r="L29" s="13">
        <f t="shared" si="3"/>
        <v>5444.1</v>
      </c>
      <c r="M29" s="13"/>
      <c r="N29" s="13">
        <f t="shared" si="4"/>
        <v>5444.1</v>
      </c>
      <c r="O29" s="13">
        <v>102.7</v>
      </c>
      <c r="P29" s="32">
        <f t="shared" si="5"/>
        <v>5546.8</v>
      </c>
      <c r="Q29" s="13">
        <v>1690</v>
      </c>
      <c r="R29" s="13">
        <f t="shared" si="6"/>
        <v>7236.8</v>
      </c>
      <c r="S29" s="13">
        <v>228.1</v>
      </c>
      <c r="T29" s="32">
        <f t="shared" si="7"/>
        <v>7464.9000000000005</v>
      </c>
      <c r="U29" s="13"/>
      <c r="V29" s="13">
        <v>7273.4</v>
      </c>
      <c r="W29" s="13"/>
      <c r="X29" s="64">
        <f>X30+X31+X32+X33</f>
        <v>9731.5000000000018</v>
      </c>
      <c r="Y29" s="64">
        <f t="shared" ref="Y29:Z29" si="10">Y30+Y31+Y32+Y33</f>
        <v>0</v>
      </c>
      <c r="Z29" s="13">
        <f t="shared" si="10"/>
        <v>9731.5000000000018</v>
      </c>
    </row>
    <row r="30" spans="1:26" ht="31.5">
      <c r="A30" s="50" t="s">
        <v>0</v>
      </c>
      <c r="B30" s="50" t="s">
        <v>14</v>
      </c>
      <c r="C30" s="50" t="s">
        <v>2</v>
      </c>
      <c r="D30" s="50" t="s">
        <v>7</v>
      </c>
      <c r="E30" s="16" t="s">
        <v>15</v>
      </c>
      <c r="F30" s="17">
        <v>2754.3</v>
      </c>
      <c r="G30" s="17"/>
      <c r="H30" s="17">
        <f t="shared" si="1"/>
        <v>2754.3</v>
      </c>
      <c r="I30" s="17"/>
      <c r="J30" s="17">
        <f t="shared" si="2"/>
        <v>2754.3</v>
      </c>
      <c r="K30" s="17"/>
      <c r="L30" s="17">
        <f t="shared" si="3"/>
        <v>2754.3</v>
      </c>
      <c r="M30" s="17"/>
      <c r="N30" s="17">
        <f t="shared" si="4"/>
        <v>2754.3</v>
      </c>
      <c r="O30" s="17">
        <v>102.7</v>
      </c>
      <c r="P30" s="51">
        <f t="shared" si="5"/>
        <v>2857</v>
      </c>
      <c r="Q30" s="17">
        <v>1690</v>
      </c>
      <c r="R30" s="17">
        <f t="shared" si="6"/>
        <v>4547</v>
      </c>
      <c r="S30" s="17">
        <v>228.1</v>
      </c>
      <c r="T30" s="51">
        <f t="shared" si="7"/>
        <v>4775.1000000000004</v>
      </c>
      <c r="U30" s="17"/>
      <c r="V30" s="17">
        <v>4791.1000000000004</v>
      </c>
      <c r="W30" s="17"/>
      <c r="X30" s="65">
        <v>6869.1</v>
      </c>
      <c r="Y30" s="71"/>
      <c r="Z30" s="79">
        <f>X30+Y30</f>
        <v>6869.1</v>
      </c>
    </row>
    <row r="31" spans="1:26" ht="31.5">
      <c r="A31" s="50" t="s">
        <v>0</v>
      </c>
      <c r="B31" s="50" t="s">
        <v>128</v>
      </c>
      <c r="C31" s="50" t="s">
        <v>2</v>
      </c>
      <c r="D31" s="50" t="s">
        <v>7</v>
      </c>
      <c r="E31" s="16" t="s">
        <v>16</v>
      </c>
      <c r="F31" s="17">
        <v>2158.4</v>
      </c>
      <c r="G31" s="17"/>
      <c r="H31" s="17">
        <f t="shared" si="1"/>
        <v>2158.4</v>
      </c>
      <c r="I31" s="17"/>
      <c r="J31" s="17">
        <f t="shared" si="2"/>
        <v>2158.4</v>
      </c>
      <c r="K31" s="17"/>
      <c r="L31" s="17">
        <f t="shared" si="3"/>
        <v>2158.4</v>
      </c>
      <c r="M31" s="17"/>
      <c r="N31" s="17">
        <f t="shared" si="4"/>
        <v>2158.4</v>
      </c>
      <c r="O31" s="17"/>
      <c r="P31" s="51">
        <f t="shared" si="5"/>
        <v>2158.4</v>
      </c>
      <c r="Q31" s="17"/>
      <c r="R31" s="17">
        <f t="shared" si="6"/>
        <v>2158.4</v>
      </c>
      <c r="S31" s="17"/>
      <c r="T31" s="51">
        <f t="shared" si="7"/>
        <v>2158.4</v>
      </c>
      <c r="U31" s="17"/>
      <c r="V31" s="17">
        <v>2007</v>
      </c>
      <c r="W31" s="17"/>
      <c r="X31" s="65">
        <v>2277.8000000000002</v>
      </c>
      <c r="Y31" s="71"/>
      <c r="Z31" s="79">
        <f t="shared" ref="Z31:Z33" si="11">X31+Y31</f>
        <v>2277.8000000000002</v>
      </c>
    </row>
    <row r="32" spans="1:26" ht="15.75">
      <c r="A32" s="50" t="s">
        <v>0</v>
      </c>
      <c r="B32" s="50" t="s">
        <v>129</v>
      </c>
      <c r="C32" s="50" t="s">
        <v>2</v>
      </c>
      <c r="D32" s="50" t="s">
        <v>7</v>
      </c>
      <c r="E32" s="16" t="s">
        <v>17</v>
      </c>
      <c r="F32" s="17">
        <v>119.4</v>
      </c>
      <c r="G32" s="17"/>
      <c r="H32" s="17">
        <f t="shared" si="1"/>
        <v>119.4</v>
      </c>
      <c r="I32" s="17"/>
      <c r="J32" s="17">
        <f t="shared" si="2"/>
        <v>119.4</v>
      </c>
      <c r="K32" s="17"/>
      <c r="L32" s="17">
        <f t="shared" si="3"/>
        <v>119.4</v>
      </c>
      <c r="M32" s="17"/>
      <c r="N32" s="17">
        <f t="shared" si="4"/>
        <v>119.4</v>
      </c>
      <c r="O32" s="17"/>
      <c r="P32" s="51">
        <f t="shared" si="5"/>
        <v>119.4</v>
      </c>
      <c r="Q32" s="17"/>
      <c r="R32" s="17">
        <f t="shared" si="6"/>
        <v>119.4</v>
      </c>
      <c r="S32" s="17"/>
      <c r="T32" s="51">
        <f t="shared" si="7"/>
        <v>119.4</v>
      </c>
      <c r="U32" s="17"/>
      <c r="V32" s="17">
        <v>23</v>
      </c>
      <c r="W32" s="17"/>
      <c r="X32" s="65">
        <v>17.5</v>
      </c>
      <c r="Y32" s="71"/>
      <c r="Z32" s="79">
        <f t="shared" si="11"/>
        <v>17.5</v>
      </c>
    </row>
    <row r="33" spans="1:26" ht="31.5">
      <c r="A33" s="50" t="s">
        <v>0</v>
      </c>
      <c r="B33" s="50" t="s">
        <v>130</v>
      </c>
      <c r="C33" s="50" t="s">
        <v>2</v>
      </c>
      <c r="D33" s="50" t="s">
        <v>7</v>
      </c>
      <c r="E33" s="16" t="s">
        <v>97</v>
      </c>
      <c r="F33" s="17">
        <v>412</v>
      </c>
      <c r="G33" s="17"/>
      <c r="H33" s="17">
        <f t="shared" si="1"/>
        <v>412</v>
      </c>
      <c r="I33" s="17"/>
      <c r="J33" s="17">
        <f t="shared" si="2"/>
        <v>412</v>
      </c>
      <c r="K33" s="17"/>
      <c r="L33" s="17">
        <f t="shared" si="3"/>
        <v>412</v>
      </c>
      <c r="M33" s="17"/>
      <c r="N33" s="17">
        <f t="shared" si="4"/>
        <v>412</v>
      </c>
      <c r="O33" s="17"/>
      <c r="P33" s="51">
        <f t="shared" si="5"/>
        <v>412</v>
      </c>
      <c r="Q33" s="17"/>
      <c r="R33" s="17">
        <f t="shared" si="6"/>
        <v>412</v>
      </c>
      <c r="S33" s="17"/>
      <c r="T33" s="51">
        <f t="shared" si="7"/>
        <v>412</v>
      </c>
      <c r="U33" s="17"/>
      <c r="V33" s="17">
        <v>452.3</v>
      </c>
      <c r="W33" s="17"/>
      <c r="X33" s="65">
        <v>567.1</v>
      </c>
      <c r="Y33" s="71"/>
      <c r="Z33" s="79">
        <f t="shared" si="11"/>
        <v>567.1</v>
      </c>
    </row>
    <row r="34" spans="1:26" ht="15.75">
      <c r="A34" s="25" t="s">
        <v>0</v>
      </c>
      <c r="B34" s="25" t="s">
        <v>18</v>
      </c>
      <c r="C34" s="25" t="s">
        <v>2</v>
      </c>
      <c r="D34" s="25" t="s">
        <v>0</v>
      </c>
      <c r="E34" s="12" t="s">
        <v>19</v>
      </c>
      <c r="F34" s="13">
        <v>944.9</v>
      </c>
      <c r="G34" s="13"/>
      <c r="H34" s="13">
        <f t="shared" si="1"/>
        <v>944.9</v>
      </c>
      <c r="I34" s="13"/>
      <c r="J34" s="13">
        <f t="shared" si="2"/>
        <v>944.9</v>
      </c>
      <c r="K34" s="13"/>
      <c r="L34" s="13">
        <f t="shared" si="3"/>
        <v>944.9</v>
      </c>
      <c r="M34" s="13"/>
      <c r="N34" s="13">
        <f t="shared" si="4"/>
        <v>944.9</v>
      </c>
      <c r="O34" s="13"/>
      <c r="P34" s="32">
        <f t="shared" si="5"/>
        <v>944.9</v>
      </c>
      <c r="Q34" s="13"/>
      <c r="R34" s="13">
        <f t="shared" si="6"/>
        <v>944.9</v>
      </c>
      <c r="S34" s="13"/>
      <c r="T34" s="51">
        <f t="shared" si="7"/>
        <v>944.9</v>
      </c>
      <c r="U34" s="17"/>
      <c r="V34" s="13">
        <v>1103.8</v>
      </c>
      <c r="W34" s="13"/>
      <c r="X34" s="64">
        <f>X35</f>
        <v>940.3</v>
      </c>
      <c r="Y34" s="64">
        <f t="shared" ref="Y34:Z34" si="12">Y35</f>
        <v>0</v>
      </c>
      <c r="Z34" s="13">
        <f t="shared" si="12"/>
        <v>940.3</v>
      </c>
    </row>
    <row r="35" spans="1:26" ht="15.75">
      <c r="A35" s="50" t="s">
        <v>0</v>
      </c>
      <c r="B35" s="50" t="s">
        <v>131</v>
      </c>
      <c r="C35" s="50" t="s">
        <v>2</v>
      </c>
      <c r="D35" s="50" t="s">
        <v>7</v>
      </c>
      <c r="E35" s="16" t="s">
        <v>230</v>
      </c>
      <c r="F35" s="17">
        <v>944.9</v>
      </c>
      <c r="G35" s="17"/>
      <c r="H35" s="17">
        <f t="shared" si="1"/>
        <v>944.9</v>
      </c>
      <c r="I35" s="17"/>
      <c r="J35" s="17">
        <f t="shared" si="2"/>
        <v>944.9</v>
      </c>
      <c r="K35" s="17"/>
      <c r="L35" s="17">
        <f t="shared" si="3"/>
        <v>944.9</v>
      </c>
      <c r="M35" s="17"/>
      <c r="N35" s="17">
        <f t="shared" si="4"/>
        <v>944.9</v>
      </c>
      <c r="O35" s="17"/>
      <c r="P35" s="51">
        <f t="shared" si="5"/>
        <v>944.9</v>
      </c>
      <c r="Q35" s="17"/>
      <c r="R35" s="17">
        <f t="shared" si="6"/>
        <v>944.9</v>
      </c>
      <c r="S35" s="17"/>
      <c r="T35" s="51">
        <f t="shared" si="7"/>
        <v>944.9</v>
      </c>
      <c r="U35" s="17"/>
      <c r="V35" s="17">
        <v>1103.8</v>
      </c>
      <c r="W35" s="17"/>
      <c r="X35" s="65">
        <v>940.3</v>
      </c>
      <c r="Y35" s="71"/>
      <c r="Z35" s="79">
        <f>X35+Y35</f>
        <v>940.3</v>
      </c>
    </row>
    <row r="36" spans="1:26" ht="15.75">
      <c r="A36" s="25" t="s">
        <v>0</v>
      </c>
      <c r="B36" s="25" t="s">
        <v>20</v>
      </c>
      <c r="C36" s="25" t="s">
        <v>2</v>
      </c>
      <c r="D36" s="25" t="s">
        <v>0</v>
      </c>
      <c r="E36" s="12" t="s">
        <v>21</v>
      </c>
      <c r="F36" s="13">
        <v>148</v>
      </c>
      <c r="G36" s="13"/>
      <c r="H36" s="13">
        <f t="shared" si="1"/>
        <v>148</v>
      </c>
      <c r="I36" s="13"/>
      <c r="J36" s="13">
        <f t="shared" si="2"/>
        <v>148</v>
      </c>
      <c r="K36" s="13"/>
      <c r="L36" s="13">
        <f t="shared" si="3"/>
        <v>148</v>
      </c>
      <c r="M36" s="13"/>
      <c r="N36" s="13">
        <f t="shared" si="4"/>
        <v>148</v>
      </c>
      <c r="O36" s="13"/>
      <c r="P36" s="32">
        <f t="shared" si="5"/>
        <v>148</v>
      </c>
      <c r="Q36" s="13"/>
      <c r="R36" s="13">
        <f t="shared" si="6"/>
        <v>148</v>
      </c>
      <c r="S36" s="13"/>
      <c r="T36" s="51">
        <f t="shared" si="7"/>
        <v>148</v>
      </c>
      <c r="U36" s="17">
        <v>30.8</v>
      </c>
      <c r="V36" s="13">
        <v>260</v>
      </c>
      <c r="W36" s="13"/>
      <c r="X36" s="64">
        <f>X37</f>
        <v>217.2</v>
      </c>
      <c r="Y36" s="64">
        <f t="shared" ref="Y36:Z36" si="13">Y37</f>
        <v>0</v>
      </c>
      <c r="Z36" s="13">
        <f t="shared" si="13"/>
        <v>217.2</v>
      </c>
    </row>
    <row r="37" spans="1:26" ht="47.25">
      <c r="A37" s="50" t="s">
        <v>0</v>
      </c>
      <c r="B37" s="50" t="s">
        <v>132</v>
      </c>
      <c r="C37" s="50" t="s">
        <v>2</v>
      </c>
      <c r="D37" s="50" t="s">
        <v>7</v>
      </c>
      <c r="E37" s="16" t="s">
        <v>98</v>
      </c>
      <c r="F37" s="17">
        <v>148</v>
      </c>
      <c r="G37" s="17"/>
      <c r="H37" s="17">
        <f t="shared" si="1"/>
        <v>148</v>
      </c>
      <c r="I37" s="17"/>
      <c r="J37" s="17">
        <f t="shared" si="2"/>
        <v>148</v>
      </c>
      <c r="K37" s="17"/>
      <c r="L37" s="17">
        <f t="shared" si="3"/>
        <v>148</v>
      </c>
      <c r="M37" s="17"/>
      <c r="N37" s="17">
        <f t="shared" si="4"/>
        <v>148</v>
      </c>
      <c r="O37" s="17"/>
      <c r="P37" s="51">
        <f t="shared" si="5"/>
        <v>148</v>
      </c>
      <c r="Q37" s="17"/>
      <c r="R37" s="17">
        <f t="shared" si="6"/>
        <v>148</v>
      </c>
      <c r="S37" s="17"/>
      <c r="T37" s="51">
        <f t="shared" si="7"/>
        <v>148</v>
      </c>
      <c r="U37" s="17">
        <v>30.8</v>
      </c>
      <c r="V37" s="17">
        <v>260</v>
      </c>
      <c r="W37" s="17"/>
      <c r="X37" s="65">
        <v>217.2</v>
      </c>
      <c r="Y37" s="71"/>
      <c r="Z37" s="79">
        <f>X37+Y37</f>
        <v>217.2</v>
      </c>
    </row>
    <row r="38" spans="1:26" ht="47.25">
      <c r="A38" s="25" t="s">
        <v>0</v>
      </c>
      <c r="B38" s="25" t="s">
        <v>22</v>
      </c>
      <c r="C38" s="25" t="s">
        <v>2</v>
      </c>
      <c r="D38" s="25" t="s">
        <v>0</v>
      </c>
      <c r="E38" s="12" t="s">
        <v>23</v>
      </c>
      <c r="F38" s="13">
        <v>1501.5</v>
      </c>
      <c r="G38" s="13"/>
      <c r="H38" s="13">
        <f t="shared" si="1"/>
        <v>1501.5</v>
      </c>
      <c r="I38" s="13"/>
      <c r="J38" s="13">
        <f t="shared" si="2"/>
        <v>1501.5</v>
      </c>
      <c r="K38" s="13"/>
      <c r="L38" s="13">
        <f t="shared" si="3"/>
        <v>1501.5</v>
      </c>
      <c r="M38" s="13"/>
      <c r="N38" s="13">
        <f t="shared" si="4"/>
        <v>1501.5</v>
      </c>
      <c r="O38" s="13"/>
      <c r="P38" s="32">
        <f t="shared" si="5"/>
        <v>1501.5</v>
      </c>
      <c r="Q38" s="13"/>
      <c r="R38" s="13">
        <f t="shared" si="6"/>
        <v>1501.5</v>
      </c>
      <c r="S38" s="13"/>
      <c r="T38" s="51">
        <f t="shared" si="7"/>
        <v>1501.5</v>
      </c>
      <c r="U38" s="17"/>
      <c r="V38" s="13">
        <v>1782</v>
      </c>
      <c r="W38" s="13"/>
      <c r="X38" s="64">
        <f>X39+X40</f>
        <v>1895</v>
      </c>
      <c r="Y38" s="64">
        <f t="shared" ref="Y38:Z38" si="14">Y39+Y40</f>
        <v>0</v>
      </c>
      <c r="Z38" s="13">
        <f t="shared" si="14"/>
        <v>1895</v>
      </c>
    </row>
    <row r="39" spans="1:26" ht="110.25">
      <c r="A39" s="50" t="s">
        <v>0</v>
      </c>
      <c r="B39" s="50" t="s">
        <v>24</v>
      </c>
      <c r="C39" s="50" t="s">
        <v>2</v>
      </c>
      <c r="D39" s="50" t="s">
        <v>25</v>
      </c>
      <c r="E39" s="15" t="s">
        <v>231</v>
      </c>
      <c r="F39" s="17">
        <v>1392.5</v>
      </c>
      <c r="G39" s="17"/>
      <c r="H39" s="17">
        <f t="shared" si="1"/>
        <v>1392.5</v>
      </c>
      <c r="I39" s="17"/>
      <c r="J39" s="17">
        <f t="shared" si="2"/>
        <v>1392.5</v>
      </c>
      <c r="K39" s="17"/>
      <c r="L39" s="17">
        <f t="shared" si="3"/>
        <v>1392.5</v>
      </c>
      <c r="M39" s="17"/>
      <c r="N39" s="17">
        <f t="shared" si="4"/>
        <v>1392.5</v>
      </c>
      <c r="O39" s="17"/>
      <c r="P39" s="51">
        <f t="shared" si="5"/>
        <v>1392.5</v>
      </c>
      <c r="Q39" s="17"/>
      <c r="R39" s="17">
        <f t="shared" si="6"/>
        <v>1392.5</v>
      </c>
      <c r="S39" s="17"/>
      <c r="T39" s="51">
        <f t="shared" si="7"/>
        <v>1392.5</v>
      </c>
      <c r="U39" s="17"/>
      <c r="V39" s="17">
        <v>1673</v>
      </c>
      <c r="W39" s="17"/>
      <c r="X39" s="65">
        <v>1758</v>
      </c>
      <c r="Y39" s="71"/>
      <c r="Z39" s="79">
        <f>X39+Y39</f>
        <v>1758</v>
      </c>
    </row>
    <row r="40" spans="1:26" ht="94.5">
      <c r="A40" s="50" t="s">
        <v>0</v>
      </c>
      <c r="B40" s="50" t="s">
        <v>133</v>
      </c>
      <c r="C40" s="50" t="s">
        <v>2</v>
      </c>
      <c r="D40" s="50" t="s">
        <v>25</v>
      </c>
      <c r="E40" s="15" t="s">
        <v>232</v>
      </c>
      <c r="F40" s="17">
        <v>109</v>
      </c>
      <c r="G40" s="17"/>
      <c r="H40" s="17">
        <f t="shared" si="1"/>
        <v>109</v>
      </c>
      <c r="I40" s="17"/>
      <c r="J40" s="17">
        <f t="shared" si="2"/>
        <v>109</v>
      </c>
      <c r="K40" s="17"/>
      <c r="L40" s="17">
        <f t="shared" si="3"/>
        <v>109</v>
      </c>
      <c r="M40" s="17"/>
      <c r="N40" s="17">
        <f t="shared" si="4"/>
        <v>109</v>
      </c>
      <c r="O40" s="17"/>
      <c r="P40" s="51">
        <f t="shared" si="5"/>
        <v>109</v>
      </c>
      <c r="Q40" s="17"/>
      <c r="R40" s="17">
        <f t="shared" si="6"/>
        <v>109</v>
      </c>
      <c r="S40" s="17"/>
      <c r="T40" s="51">
        <f t="shared" si="7"/>
        <v>109</v>
      </c>
      <c r="U40" s="17"/>
      <c r="V40" s="17">
        <v>109</v>
      </c>
      <c r="W40" s="17"/>
      <c r="X40" s="65">
        <v>137</v>
      </c>
      <c r="Y40" s="71"/>
      <c r="Z40" s="79">
        <f>X40+Y40</f>
        <v>137</v>
      </c>
    </row>
    <row r="41" spans="1:26" ht="31.5">
      <c r="A41" s="25" t="s">
        <v>0</v>
      </c>
      <c r="B41" s="25" t="s">
        <v>27</v>
      </c>
      <c r="C41" s="25" t="s">
        <v>2</v>
      </c>
      <c r="D41" s="25" t="s">
        <v>0</v>
      </c>
      <c r="E41" s="12" t="s">
        <v>28</v>
      </c>
      <c r="F41" s="13">
        <v>384.6</v>
      </c>
      <c r="G41" s="13"/>
      <c r="H41" s="13">
        <f t="shared" si="1"/>
        <v>384.6</v>
      </c>
      <c r="I41" s="13"/>
      <c r="J41" s="13">
        <f t="shared" si="2"/>
        <v>384.6</v>
      </c>
      <c r="K41" s="13"/>
      <c r="L41" s="17">
        <f t="shared" si="3"/>
        <v>384.6</v>
      </c>
      <c r="M41" s="17"/>
      <c r="N41" s="17">
        <f t="shared" si="4"/>
        <v>384.6</v>
      </c>
      <c r="O41" s="17"/>
      <c r="P41" s="32">
        <f t="shared" si="5"/>
        <v>384.6</v>
      </c>
      <c r="Q41" s="13"/>
      <c r="R41" s="13">
        <f t="shared" si="6"/>
        <v>384.6</v>
      </c>
      <c r="S41" s="13"/>
      <c r="T41" s="32">
        <f t="shared" si="7"/>
        <v>384.6</v>
      </c>
      <c r="U41" s="13"/>
      <c r="V41" s="13">
        <v>107.4</v>
      </c>
      <c r="W41" s="13"/>
      <c r="X41" s="64">
        <f>X42</f>
        <v>79.599999999999994</v>
      </c>
      <c r="Y41" s="64">
        <f t="shared" ref="Y41:Z41" si="15">Y42</f>
        <v>0</v>
      </c>
      <c r="Z41" s="13">
        <f t="shared" si="15"/>
        <v>79.599999999999994</v>
      </c>
    </row>
    <row r="42" spans="1:26" ht="31.5">
      <c r="A42" s="50" t="s">
        <v>0</v>
      </c>
      <c r="B42" s="50" t="s">
        <v>29</v>
      </c>
      <c r="C42" s="50" t="s">
        <v>2</v>
      </c>
      <c r="D42" s="50" t="s">
        <v>25</v>
      </c>
      <c r="E42" s="16" t="s">
        <v>30</v>
      </c>
      <c r="F42" s="17">
        <v>384.6</v>
      </c>
      <c r="G42" s="17"/>
      <c r="H42" s="17">
        <f t="shared" si="1"/>
        <v>384.6</v>
      </c>
      <c r="I42" s="17"/>
      <c r="J42" s="17">
        <f t="shared" si="2"/>
        <v>384.6</v>
      </c>
      <c r="K42" s="17"/>
      <c r="L42" s="17">
        <f t="shared" si="3"/>
        <v>384.6</v>
      </c>
      <c r="M42" s="17"/>
      <c r="N42" s="17">
        <f t="shared" si="4"/>
        <v>384.6</v>
      </c>
      <c r="O42" s="17"/>
      <c r="P42" s="51">
        <f t="shared" si="5"/>
        <v>384.6</v>
      </c>
      <c r="Q42" s="17"/>
      <c r="R42" s="17">
        <f t="shared" si="6"/>
        <v>384.6</v>
      </c>
      <c r="S42" s="17"/>
      <c r="T42" s="51">
        <f t="shared" si="7"/>
        <v>384.6</v>
      </c>
      <c r="U42" s="17"/>
      <c r="V42" s="17">
        <v>107.4</v>
      </c>
      <c r="W42" s="17"/>
      <c r="X42" s="65">
        <v>79.599999999999994</v>
      </c>
      <c r="Y42" s="71"/>
      <c r="Z42" s="79">
        <f>X42+Y42</f>
        <v>79.599999999999994</v>
      </c>
    </row>
    <row r="43" spans="1:26" ht="47.25">
      <c r="A43" s="25" t="s">
        <v>0</v>
      </c>
      <c r="B43" s="25" t="s">
        <v>31</v>
      </c>
      <c r="C43" s="25" t="s">
        <v>2</v>
      </c>
      <c r="D43" s="25" t="s">
        <v>0</v>
      </c>
      <c r="E43" s="12" t="s">
        <v>108</v>
      </c>
      <c r="F43" s="13">
        <v>6604.6</v>
      </c>
      <c r="G43" s="13">
        <v>312</v>
      </c>
      <c r="H43" s="13">
        <f t="shared" si="1"/>
        <v>6916.6</v>
      </c>
      <c r="I43" s="13"/>
      <c r="J43" s="13">
        <f t="shared" si="2"/>
        <v>6916.6</v>
      </c>
      <c r="K43" s="13">
        <v>40.5</v>
      </c>
      <c r="L43" s="13">
        <f t="shared" si="3"/>
        <v>6957.1</v>
      </c>
      <c r="M43" s="13"/>
      <c r="N43" s="13">
        <f t="shared" si="4"/>
        <v>6957.1</v>
      </c>
      <c r="O43" s="13"/>
      <c r="P43" s="32">
        <f t="shared" si="5"/>
        <v>6957.1</v>
      </c>
      <c r="Q43" s="13"/>
      <c r="R43" s="13">
        <f t="shared" si="6"/>
        <v>6957.1</v>
      </c>
      <c r="S43" s="13"/>
      <c r="T43" s="32">
        <f t="shared" si="7"/>
        <v>6957.1</v>
      </c>
      <c r="U43" s="13"/>
      <c r="V43" s="13">
        <v>7518.6</v>
      </c>
      <c r="W43" s="13"/>
      <c r="X43" s="64">
        <f>X44+X45</f>
        <v>5111.7</v>
      </c>
      <c r="Y43" s="64">
        <f t="shared" ref="Y43:Z43" si="16">Y44+Y45</f>
        <v>0</v>
      </c>
      <c r="Z43" s="13">
        <f t="shared" si="16"/>
        <v>5111.7</v>
      </c>
    </row>
    <row r="44" spans="1:26" ht="15.75">
      <c r="A44" s="50" t="s">
        <v>0</v>
      </c>
      <c r="B44" s="50" t="s">
        <v>32</v>
      </c>
      <c r="C44" s="50" t="s">
        <v>2</v>
      </c>
      <c r="D44" s="50" t="s">
        <v>33</v>
      </c>
      <c r="E44" s="16" t="s">
        <v>134</v>
      </c>
      <c r="F44" s="17">
        <v>6080.6</v>
      </c>
      <c r="G44" s="17">
        <v>312</v>
      </c>
      <c r="H44" s="17">
        <f t="shared" si="1"/>
        <v>6392.6</v>
      </c>
      <c r="I44" s="17"/>
      <c r="J44" s="17">
        <f t="shared" si="2"/>
        <v>6392.6</v>
      </c>
      <c r="K44" s="17">
        <v>40.5</v>
      </c>
      <c r="L44" s="17">
        <f t="shared" si="3"/>
        <v>6433.1</v>
      </c>
      <c r="M44" s="17"/>
      <c r="N44" s="17">
        <f t="shared" si="4"/>
        <v>6433.1</v>
      </c>
      <c r="O44" s="17"/>
      <c r="P44" s="51">
        <f t="shared" si="5"/>
        <v>6433.1</v>
      </c>
      <c r="Q44" s="17"/>
      <c r="R44" s="17">
        <f t="shared" si="6"/>
        <v>6433.1</v>
      </c>
      <c r="S44" s="17"/>
      <c r="T44" s="51">
        <f t="shared" si="7"/>
        <v>6433.1</v>
      </c>
      <c r="U44" s="17"/>
      <c r="V44" s="17">
        <v>6946.9</v>
      </c>
      <c r="W44" s="17"/>
      <c r="X44" s="65">
        <v>4506.2</v>
      </c>
      <c r="Y44" s="71"/>
      <c r="Z44" s="79">
        <f>X44+Y44</f>
        <v>4506.2</v>
      </c>
    </row>
    <row r="45" spans="1:26" ht="15.75">
      <c r="A45" s="50" t="s">
        <v>0</v>
      </c>
      <c r="B45" s="50" t="s">
        <v>35</v>
      </c>
      <c r="C45" s="50" t="s">
        <v>2</v>
      </c>
      <c r="D45" s="50" t="s">
        <v>33</v>
      </c>
      <c r="E45" s="16" t="s">
        <v>36</v>
      </c>
      <c r="F45" s="17">
        <v>524</v>
      </c>
      <c r="G45" s="17"/>
      <c r="H45" s="17">
        <f t="shared" si="1"/>
        <v>524</v>
      </c>
      <c r="I45" s="17"/>
      <c r="J45" s="17">
        <f t="shared" si="2"/>
        <v>524</v>
      </c>
      <c r="K45" s="17"/>
      <c r="L45" s="17">
        <f t="shared" si="3"/>
        <v>524</v>
      </c>
      <c r="M45" s="17"/>
      <c r="N45" s="17">
        <f t="shared" si="4"/>
        <v>524</v>
      </c>
      <c r="O45" s="17"/>
      <c r="P45" s="51">
        <f t="shared" si="5"/>
        <v>524</v>
      </c>
      <c r="Q45" s="17"/>
      <c r="R45" s="17">
        <f t="shared" si="6"/>
        <v>524</v>
      </c>
      <c r="S45" s="17"/>
      <c r="T45" s="51">
        <f t="shared" si="7"/>
        <v>524</v>
      </c>
      <c r="U45" s="17"/>
      <c r="V45" s="17">
        <v>571.70000000000005</v>
      </c>
      <c r="W45" s="17"/>
      <c r="X45" s="65">
        <v>605.5</v>
      </c>
      <c r="Y45" s="71"/>
      <c r="Z45" s="79">
        <f>X45+Y45</f>
        <v>605.5</v>
      </c>
    </row>
    <row r="46" spans="1:26" ht="31.5">
      <c r="A46" s="25" t="s">
        <v>0</v>
      </c>
      <c r="B46" s="25" t="s">
        <v>37</v>
      </c>
      <c r="C46" s="25" t="s">
        <v>2</v>
      </c>
      <c r="D46" s="25" t="s">
        <v>0</v>
      </c>
      <c r="E46" s="12" t="s">
        <v>38</v>
      </c>
      <c r="F46" s="13">
        <v>90</v>
      </c>
      <c r="G46" s="13"/>
      <c r="H46" s="13">
        <f t="shared" si="1"/>
        <v>90</v>
      </c>
      <c r="I46" s="13"/>
      <c r="J46" s="13">
        <f t="shared" si="2"/>
        <v>90</v>
      </c>
      <c r="K46" s="13"/>
      <c r="L46" s="13">
        <f t="shared" si="3"/>
        <v>90</v>
      </c>
      <c r="M46" s="13"/>
      <c r="N46" s="13">
        <f t="shared" si="4"/>
        <v>90</v>
      </c>
      <c r="O46" s="13">
        <v>600</v>
      </c>
      <c r="P46" s="32">
        <f t="shared" si="5"/>
        <v>690</v>
      </c>
      <c r="Q46" s="13"/>
      <c r="R46" s="13">
        <f t="shared" si="6"/>
        <v>690</v>
      </c>
      <c r="S46" s="13">
        <v>801.6</v>
      </c>
      <c r="T46" s="32">
        <f t="shared" si="7"/>
        <v>1491.6</v>
      </c>
      <c r="U46" s="13">
        <v>170</v>
      </c>
      <c r="V46" s="13">
        <v>438.5</v>
      </c>
      <c r="W46" s="13"/>
      <c r="X46" s="64">
        <f>X47+X48</f>
        <v>400</v>
      </c>
      <c r="Y46" s="64">
        <f t="shared" ref="Y46:Z46" si="17">Y47+Y48</f>
        <v>0</v>
      </c>
      <c r="Z46" s="13">
        <f t="shared" si="17"/>
        <v>400</v>
      </c>
    </row>
    <row r="47" spans="1:26" ht="94.5">
      <c r="A47" s="50" t="s">
        <v>0</v>
      </c>
      <c r="B47" s="50" t="s">
        <v>39</v>
      </c>
      <c r="C47" s="50" t="s">
        <v>2</v>
      </c>
      <c r="D47" s="50" t="s">
        <v>0</v>
      </c>
      <c r="E47" s="16" t="s">
        <v>109</v>
      </c>
      <c r="F47" s="17">
        <v>30</v>
      </c>
      <c r="G47" s="17"/>
      <c r="H47" s="17">
        <f t="shared" si="1"/>
        <v>30</v>
      </c>
      <c r="I47" s="17"/>
      <c r="J47" s="17">
        <f t="shared" si="2"/>
        <v>30</v>
      </c>
      <c r="K47" s="17"/>
      <c r="L47" s="17">
        <f t="shared" si="3"/>
        <v>30</v>
      </c>
      <c r="M47" s="17"/>
      <c r="N47" s="17">
        <f t="shared" si="4"/>
        <v>30</v>
      </c>
      <c r="O47" s="17">
        <v>600</v>
      </c>
      <c r="P47" s="51">
        <f t="shared" si="5"/>
        <v>630</v>
      </c>
      <c r="Q47" s="17"/>
      <c r="R47" s="17">
        <f t="shared" si="6"/>
        <v>630</v>
      </c>
      <c r="S47" s="17">
        <v>801.6</v>
      </c>
      <c r="T47" s="51">
        <f t="shared" si="7"/>
        <v>1431.6</v>
      </c>
      <c r="U47" s="17"/>
      <c r="V47" s="17">
        <v>264</v>
      </c>
      <c r="W47" s="17"/>
      <c r="X47" s="65">
        <v>300</v>
      </c>
      <c r="Y47" s="71"/>
      <c r="Z47" s="79">
        <f>X47+Y47</f>
        <v>300</v>
      </c>
    </row>
    <row r="48" spans="1:26" ht="37.5" customHeight="1">
      <c r="A48" s="50" t="s">
        <v>0</v>
      </c>
      <c r="B48" s="50" t="s">
        <v>40</v>
      </c>
      <c r="C48" s="50" t="s">
        <v>2</v>
      </c>
      <c r="D48" s="50" t="s">
        <v>42</v>
      </c>
      <c r="E48" s="16" t="s">
        <v>41</v>
      </c>
      <c r="F48" s="17">
        <v>60</v>
      </c>
      <c r="G48" s="17"/>
      <c r="H48" s="17">
        <f t="shared" si="1"/>
        <v>60</v>
      </c>
      <c r="I48" s="17"/>
      <c r="J48" s="17">
        <f t="shared" si="2"/>
        <v>60</v>
      </c>
      <c r="K48" s="17"/>
      <c r="L48" s="17">
        <f t="shared" si="3"/>
        <v>60</v>
      </c>
      <c r="M48" s="17"/>
      <c r="N48" s="17">
        <f t="shared" si="4"/>
        <v>60</v>
      </c>
      <c r="O48" s="17"/>
      <c r="P48" s="51">
        <f t="shared" si="5"/>
        <v>60</v>
      </c>
      <c r="Q48" s="17"/>
      <c r="R48" s="17">
        <f t="shared" si="6"/>
        <v>60</v>
      </c>
      <c r="S48" s="17"/>
      <c r="T48" s="51">
        <f t="shared" si="7"/>
        <v>60</v>
      </c>
      <c r="U48" s="17">
        <v>170</v>
      </c>
      <c r="V48" s="17">
        <v>174.5</v>
      </c>
      <c r="W48" s="17"/>
      <c r="X48" s="65">
        <v>100</v>
      </c>
      <c r="Y48" s="71"/>
      <c r="Z48" s="79">
        <f>X48+Y48</f>
        <v>100</v>
      </c>
    </row>
    <row r="49" spans="1:26" ht="18" customHeight="1">
      <c r="A49" s="25" t="s">
        <v>0</v>
      </c>
      <c r="B49" s="25" t="s">
        <v>43</v>
      </c>
      <c r="C49" s="25" t="s">
        <v>2</v>
      </c>
      <c r="D49" s="25" t="s">
        <v>0</v>
      </c>
      <c r="E49" s="12" t="s">
        <v>44</v>
      </c>
      <c r="F49" s="13">
        <v>226.5</v>
      </c>
      <c r="G49" s="13"/>
      <c r="H49" s="13">
        <f t="shared" si="1"/>
        <v>226.5</v>
      </c>
      <c r="I49" s="13"/>
      <c r="J49" s="13">
        <f t="shared" si="2"/>
        <v>226.5</v>
      </c>
      <c r="K49" s="13"/>
      <c r="L49" s="13">
        <f t="shared" si="3"/>
        <v>226.5</v>
      </c>
      <c r="M49" s="13"/>
      <c r="N49" s="13">
        <f t="shared" si="4"/>
        <v>226.5</v>
      </c>
      <c r="O49" s="13"/>
      <c r="P49" s="32">
        <f t="shared" si="5"/>
        <v>226.5</v>
      </c>
      <c r="Q49" s="13"/>
      <c r="R49" s="13">
        <f t="shared" si="6"/>
        <v>226.5</v>
      </c>
      <c r="S49" s="13"/>
      <c r="T49" s="32">
        <f t="shared" si="7"/>
        <v>226.5</v>
      </c>
      <c r="U49" s="13"/>
      <c r="V49" s="13">
        <v>235</v>
      </c>
      <c r="W49" s="13"/>
      <c r="X49" s="64">
        <f>X50+X51+X52+X53+X54</f>
        <v>136</v>
      </c>
      <c r="Y49" s="64">
        <f t="shared" ref="Y49:Z49" si="18">Y50+Y51+Y52+Y53+Y54</f>
        <v>0</v>
      </c>
      <c r="Z49" s="13">
        <f t="shared" si="18"/>
        <v>136</v>
      </c>
    </row>
    <row r="50" spans="1:26" ht="31.5">
      <c r="A50" s="50" t="s">
        <v>0</v>
      </c>
      <c r="B50" s="50" t="s">
        <v>45</v>
      </c>
      <c r="C50" s="50" t="s">
        <v>2</v>
      </c>
      <c r="D50" s="50" t="s">
        <v>47</v>
      </c>
      <c r="E50" s="16" t="s">
        <v>46</v>
      </c>
      <c r="F50" s="17">
        <v>4</v>
      </c>
      <c r="G50" s="17"/>
      <c r="H50" s="17">
        <f t="shared" si="1"/>
        <v>4</v>
      </c>
      <c r="I50" s="17"/>
      <c r="J50" s="17">
        <f t="shared" si="2"/>
        <v>4</v>
      </c>
      <c r="K50" s="17"/>
      <c r="L50" s="17">
        <f t="shared" si="3"/>
        <v>4</v>
      </c>
      <c r="M50" s="17"/>
      <c r="N50" s="17">
        <f t="shared" si="4"/>
        <v>4</v>
      </c>
      <c r="O50" s="17"/>
      <c r="P50" s="51">
        <f t="shared" si="5"/>
        <v>4</v>
      </c>
      <c r="Q50" s="17"/>
      <c r="R50" s="17">
        <f t="shared" si="6"/>
        <v>4</v>
      </c>
      <c r="S50" s="17"/>
      <c r="T50" s="51">
        <f t="shared" si="7"/>
        <v>4</v>
      </c>
      <c r="U50" s="17"/>
      <c r="V50" s="17">
        <v>4</v>
      </c>
      <c r="W50" s="17"/>
      <c r="X50" s="65">
        <v>10</v>
      </c>
      <c r="Y50" s="71"/>
      <c r="Z50" s="79">
        <f>X50+Y50</f>
        <v>10</v>
      </c>
    </row>
    <row r="51" spans="1:26" ht="126.75" customHeight="1">
      <c r="A51" s="50" t="s">
        <v>0</v>
      </c>
      <c r="B51" s="50" t="s">
        <v>48</v>
      </c>
      <c r="C51" s="50" t="s">
        <v>2</v>
      </c>
      <c r="D51" s="50" t="s">
        <v>47</v>
      </c>
      <c r="E51" s="15" t="s">
        <v>135</v>
      </c>
      <c r="F51" s="17">
        <v>50</v>
      </c>
      <c r="G51" s="17"/>
      <c r="H51" s="17">
        <f t="shared" si="1"/>
        <v>50</v>
      </c>
      <c r="I51" s="17"/>
      <c r="J51" s="17">
        <f t="shared" si="2"/>
        <v>50</v>
      </c>
      <c r="K51" s="17"/>
      <c r="L51" s="17">
        <f t="shared" si="3"/>
        <v>50</v>
      </c>
      <c r="M51" s="17"/>
      <c r="N51" s="17">
        <f t="shared" si="4"/>
        <v>50</v>
      </c>
      <c r="O51" s="17"/>
      <c r="P51" s="51">
        <f t="shared" si="5"/>
        <v>50</v>
      </c>
      <c r="Q51" s="17"/>
      <c r="R51" s="17">
        <f t="shared" si="6"/>
        <v>50</v>
      </c>
      <c r="S51" s="17"/>
      <c r="T51" s="51">
        <f t="shared" si="7"/>
        <v>50</v>
      </c>
      <c r="U51" s="17"/>
      <c r="V51" s="17">
        <v>12</v>
      </c>
      <c r="W51" s="17"/>
      <c r="X51" s="65">
        <v>20</v>
      </c>
      <c r="Y51" s="71"/>
      <c r="Z51" s="79">
        <f t="shared" ref="Z51:Z54" si="19">X51+Y51</f>
        <v>20</v>
      </c>
    </row>
    <row r="52" spans="1:26" ht="63" hidden="1">
      <c r="A52" s="50" t="s">
        <v>0</v>
      </c>
      <c r="B52" s="50" t="s">
        <v>183</v>
      </c>
      <c r="C52" s="50" t="s">
        <v>2</v>
      </c>
      <c r="D52" s="50" t="s">
        <v>47</v>
      </c>
      <c r="E52" s="52" t="s">
        <v>184</v>
      </c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51"/>
      <c r="Q52" s="17"/>
      <c r="R52" s="17"/>
      <c r="S52" s="17"/>
      <c r="T52" s="51"/>
      <c r="U52" s="17"/>
      <c r="V52" s="17"/>
      <c r="W52" s="17"/>
      <c r="X52" s="65"/>
      <c r="Y52" s="71"/>
      <c r="Z52" s="79">
        <f t="shared" si="19"/>
        <v>0</v>
      </c>
    </row>
    <row r="53" spans="1:26" ht="78.75">
      <c r="A53" s="50" t="s">
        <v>0</v>
      </c>
      <c r="B53" s="50" t="s">
        <v>49</v>
      </c>
      <c r="C53" s="50" t="s">
        <v>2</v>
      </c>
      <c r="D53" s="50" t="s">
        <v>47</v>
      </c>
      <c r="E53" s="16" t="s">
        <v>50</v>
      </c>
      <c r="F53" s="17">
        <v>4</v>
      </c>
      <c r="G53" s="17"/>
      <c r="H53" s="17">
        <f t="shared" si="1"/>
        <v>4</v>
      </c>
      <c r="I53" s="17"/>
      <c r="J53" s="17">
        <f t="shared" si="2"/>
        <v>4</v>
      </c>
      <c r="K53" s="17"/>
      <c r="L53" s="17">
        <f t="shared" si="3"/>
        <v>4</v>
      </c>
      <c r="M53" s="17"/>
      <c r="N53" s="17">
        <f t="shared" si="4"/>
        <v>4</v>
      </c>
      <c r="O53" s="17"/>
      <c r="P53" s="51">
        <f t="shared" si="5"/>
        <v>4</v>
      </c>
      <c r="Q53" s="17"/>
      <c r="R53" s="17">
        <f t="shared" si="6"/>
        <v>4</v>
      </c>
      <c r="S53" s="17"/>
      <c r="T53" s="51">
        <f t="shared" si="7"/>
        <v>4</v>
      </c>
      <c r="U53" s="17"/>
      <c r="V53" s="17">
        <v>12</v>
      </c>
      <c r="W53" s="17"/>
      <c r="X53" s="65">
        <v>5</v>
      </c>
      <c r="Y53" s="71"/>
      <c r="Z53" s="79">
        <f t="shared" si="19"/>
        <v>5</v>
      </c>
    </row>
    <row r="54" spans="1:26" ht="31.5">
      <c r="A54" s="50" t="s">
        <v>0</v>
      </c>
      <c r="B54" s="50" t="s">
        <v>51</v>
      </c>
      <c r="C54" s="50" t="s">
        <v>2</v>
      </c>
      <c r="D54" s="50" t="s">
        <v>47</v>
      </c>
      <c r="E54" s="16" t="s">
        <v>52</v>
      </c>
      <c r="F54" s="17">
        <v>146.5</v>
      </c>
      <c r="G54" s="17"/>
      <c r="H54" s="17">
        <f t="shared" si="1"/>
        <v>146.5</v>
      </c>
      <c r="I54" s="17"/>
      <c r="J54" s="17">
        <f t="shared" si="2"/>
        <v>146.5</v>
      </c>
      <c r="K54" s="17"/>
      <c r="L54" s="17">
        <f t="shared" si="3"/>
        <v>146.5</v>
      </c>
      <c r="M54" s="17"/>
      <c r="N54" s="17">
        <f t="shared" si="4"/>
        <v>146.5</v>
      </c>
      <c r="O54" s="17"/>
      <c r="P54" s="51">
        <f t="shared" si="5"/>
        <v>146.5</v>
      </c>
      <c r="Q54" s="17"/>
      <c r="R54" s="17">
        <f t="shared" si="6"/>
        <v>146.5</v>
      </c>
      <c r="S54" s="17"/>
      <c r="T54" s="51">
        <f t="shared" si="7"/>
        <v>146.5</v>
      </c>
      <c r="U54" s="17"/>
      <c r="V54" s="17">
        <v>200</v>
      </c>
      <c r="W54" s="17"/>
      <c r="X54" s="65">
        <v>101</v>
      </c>
      <c r="Y54" s="71"/>
      <c r="Z54" s="79">
        <f t="shared" si="19"/>
        <v>101</v>
      </c>
    </row>
    <row r="55" spans="1:26" ht="22.5" customHeight="1">
      <c r="A55" s="22" t="s">
        <v>0</v>
      </c>
      <c r="B55" s="22" t="s">
        <v>53</v>
      </c>
      <c r="C55" s="22" t="s">
        <v>2</v>
      </c>
      <c r="D55" s="22" t="s">
        <v>0</v>
      </c>
      <c r="E55" s="23" t="s">
        <v>54</v>
      </c>
      <c r="F55" s="24">
        <v>104878</v>
      </c>
      <c r="G55" s="24">
        <f>G56+G136</f>
        <v>-13</v>
      </c>
      <c r="H55" s="24">
        <f t="shared" si="1"/>
        <v>104865</v>
      </c>
      <c r="I55" s="24">
        <f>I56+I136</f>
        <v>5838.1</v>
      </c>
      <c r="J55" s="24">
        <f>J56+J136</f>
        <v>110703.1</v>
      </c>
      <c r="K55" s="24" t="e">
        <f>K56+K136</f>
        <v>#REF!</v>
      </c>
      <c r="L55" s="24" t="e">
        <f t="shared" si="3"/>
        <v>#REF!</v>
      </c>
      <c r="M55" s="24" t="e">
        <f>M56+M136</f>
        <v>#REF!</v>
      </c>
      <c r="N55" s="24" t="e">
        <f>N56+N136</f>
        <v>#REF!</v>
      </c>
      <c r="O55" s="24" t="e">
        <f>O56+O136+O130+O133</f>
        <v>#REF!</v>
      </c>
      <c r="P55" s="31" t="e">
        <f>P56+P136+P130+P133</f>
        <v>#REF!</v>
      </c>
      <c r="Q55" s="24" t="e">
        <f>Q56+Q136+Q130+Q133</f>
        <v>#REF!</v>
      </c>
      <c r="R55" s="24" t="e">
        <f>R56+R136+R130+R133</f>
        <v>#REF!</v>
      </c>
      <c r="S55" s="24" t="e">
        <f>S56+S136+S130+S133</f>
        <v>#REF!</v>
      </c>
      <c r="T55" s="31" t="e">
        <f t="shared" si="7"/>
        <v>#REF!</v>
      </c>
      <c r="U55" s="24" t="e">
        <f>U56+U136+U130+U133</f>
        <v>#REF!</v>
      </c>
      <c r="V55" s="24" t="e">
        <f>V56+V136+V130+V133</f>
        <v>#REF!</v>
      </c>
      <c r="W55" s="40" t="e">
        <f>W56</f>
        <v>#REF!</v>
      </c>
      <c r="X55" s="66">
        <f>X56</f>
        <v>94999.890999999989</v>
      </c>
      <c r="Y55" s="66">
        <f t="shared" ref="Y55:Z55" si="20">Y56</f>
        <v>-0.21</v>
      </c>
      <c r="Z55" s="40">
        <f t="shared" si="20"/>
        <v>94999.680999999982</v>
      </c>
    </row>
    <row r="56" spans="1:26" ht="31.5">
      <c r="A56" s="5" t="s">
        <v>0</v>
      </c>
      <c r="B56" s="5" t="s">
        <v>57</v>
      </c>
      <c r="C56" s="5" t="s">
        <v>2</v>
      </c>
      <c r="D56" s="5" t="s">
        <v>0</v>
      </c>
      <c r="E56" s="6" t="s">
        <v>58</v>
      </c>
      <c r="F56" s="13">
        <v>104878</v>
      </c>
      <c r="G56" s="13"/>
      <c r="H56" s="10">
        <f t="shared" si="1"/>
        <v>104878</v>
      </c>
      <c r="I56" s="10">
        <v>5838.1</v>
      </c>
      <c r="J56" s="10">
        <f t="shared" si="2"/>
        <v>110716.1</v>
      </c>
      <c r="K56" s="10" t="e">
        <f>K57+K60+K82+K123</f>
        <v>#REF!</v>
      </c>
      <c r="L56" s="10" t="e">
        <f t="shared" si="3"/>
        <v>#REF!</v>
      </c>
      <c r="M56" s="10" t="e">
        <f t="shared" ref="M56:S56" si="21">M57+M60+M82+M123</f>
        <v>#REF!</v>
      </c>
      <c r="N56" s="10" t="e">
        <f t="shared" si="21"/>
        <v>#REF!</v>
      </c>
      <c r="O56" s="10" t="e">
        <f t="shared" si="21"/>
        <v>#REF!</v>
      </c>
      <c r="P56" s="29" t="e">
        <f t="shared" si="21"/>
        <v>#REF!</v>
      </c>
      <c r="Q56" s="10" t="e">
        <f t="shared" si="21"/>
        <v>#REF!</v>
      </c>
      <c r="R56" s="10" t="e">
        <f t="shared" si="21"/>
        <v>#REF!</v>
      </c>
      <c r="S56" s="10" t="e">
        <f t="shared" si="21"/>
        <v>#REF!</v>
      </c>
      <c r="T56" s="29" t="e">
        <f t="shared" si="7"/>
        <v>#REF!</v>
      </c>
      <c r="U56" s="10" t="e">
        <f t="shared" ref="U56:W56" si="22">U57+U60+U82+U123</f>
        <v>#REF!</v>
      </c>
      <c r="V56" s="10" t="e">
        <f t="shared" si="22"/>
        <v>#REF!</v>
      </c>
      <c r="W56" s="10" t="e">
        <f t="shared" si="22"/>
        <v>#REF!</v>
      </c>
      <c r="X56" s="67">
        <f>X57+X60+X82+X123+X136</f>
        <v>94999.890999999989</v>
      </c>
      <c r="Y56" s="67">
        <f t="shared" ref="Y56:Z56" si="23">Y57+Y60+Y82+Y123+Y136</f>
        <v>-0.21</v>
      </c>
      <c r="Z56" s="10">
        <f t="shared" si="23"/>
        <v>94999.680999999982</v>
      </c>
    </row>
    <row r="57" spans="1:26" ht="31.5">
      <c r="A57" s="5" t="s">
        <v>0</v>
      </c>
      <c r="B57" s="5" t="s">
        <v>190</v>
      </c>
      <c r="C57" s="5" t="s">
        <v>2</v>
      </c>
      <c r="D57" s="5" t="s">
        <v>56</v>
      </c>
      <c r="E57" s="6" t="s">
        <v>187</v>
      </c>
      <c r="F57" s="10">
        <v>24279</v>
      </c>
      <c r="G57" s="10"/>
      <c r="H57" s="10">
        <f t="shared" si="1"/>
        <v>24279</v>
      </c>
      <c r="I57" s="10"/>
      <c r="J57" s="10">
        <f t="shared" si="2"/>
        <v>24279</v>
      </c>
      <c r="K57" s="10">
        <f>K58</f>
        <v>0</v>
      </c>
      <c r="L57" s="10">
        <f t="shared" si="3"/>
        <v>24279</v>
      </c>
      <c r="M57" s="10">
        <f t="shared" ref="M57:R57" si="24">M58</f>
        <v>0</v>
      </c>
      <c r="N57" s="10">
        <f t="shared" si="24"/>
        <v>24279</v>
      </c>
      <c r="O57" s="10">
        <f t="shared" si="24"/>
        <v>0</v>
      </c>
      <c r="P57" s="29">
        <f t="shared" si="24"/>
        <v>24279</v>
      </c>
      <c r="Q57" s="10">
        <f t="shared" si="24"/>
        <v>0</v>
      </c>
      <c r="R57" s="10">
        <f t="shared" si="24"/>
        <v>24279</v>
      </c>
      <c r="S57" s="10"/>
      <c r="T57" s="29">
        <f t="shared" si="7"/>
        <v>24279</v>
      </c>
      <c r="U57" s="10"/>
      <c r="V57" s="10">
        <f>V58</f>
        <v>26137</v>
      </c>
      <c r="W57" s="10"/>
      <c r="X57" s="67">
        <f>X58</f>
        <v>26515</v>
      </c>
      <c r="Y57" s="67">
        <f t="shared" ref="Y57:Z57" si="25">Y58</f>
        <v>0</v>
      </c>
      <c r="Z57" s="10">
        <f t="shared" si="25"/>
        <v>26515</v>
      </c>
    </row>
    <row r="58" spans="1:26" ht="19.5" customHeight="1">
      <c r="A58" s="7" t="s">
        <v>0</v>
      </c>
      <c r="B58" s="7" t="s">
        <v>189</v>
      </c>
      <c r="C58" s="7" t="s">
        <v>2</v>
      </c>
      <c r="D58" s="7" t="s">
        <v>56</v>
      </c>
      <c r="E58" s="8" t="s">
        <v>105</v>
      </c>
      <c r="F58" s="11">
        <v>24279</v>
      </c>
      <c r="G58" s="11"/>
      <c r="H58" s="11">
        <f t="shared" si="1"/>
        <v>24279</v>
      </c>
      <c r="I58" s="11"/>
      <c r="J58" s="11">
        <f t="shared" si="2"/>
        <v>24279</v>
      </c>
      <c r="K58" s="11">
        <f>K59</f>
        <v>0</v>
      </c>
      <c r="L58" s="11">
        <f t="shared" si="3"/>
        <v>24279</v>
      </c>
      <c r="M58" s="11"/>
      <c r="N58" s="11">
        <f>L58+M58</f>
        <v>24279</v>
      </c>
      <c r="O58" s="11"/>
      <c r="P58" s="30">
        <f t="shared" si="5"/>
        <v>24279</v>
      </c>
      <c r="Q58" s="11"/>
      <c r="R58" s="11">
        <f t="shared" ref="R58:R134" si="26">P58+Q58</f>
        <v>24279</v>
      </c>
      <c r="S58" s="11"/>
      <c r="T58" s="30">
        <f t="shared" si="7"/>
        <v>24279</v>
      </c>
      <c r="U58" s="11"/>
      <c r="V58" s="11">
        <f>V59</f>
        <v>26137</v>
      </c>
      <c r="W58" s="11"/>
      <c r="X58" s="68">
        <f>X59</f>
        <v>26515</v>
      </c>
      <c r="Y58" s="71"/>
      <c r="Z58" s="79">
        <f>X58+Y58</f>
        <v>26515</v>
      </c>
    </row>
    <row r="59" spans="1:26" ht="31.5">
      <c r="A59" s="7" t="s">
        <v>55</v>
      </c>
      <c r="B59" s="7" t="s">
        <v>191</v>
      </c>
      <c r="C59" s="7" t="s">
        <v>2</v>
      </c>
      <c r="D59" s="7" t="s">
        <v>56</v>
      </c>
      <c r="E59" s="8" t="s">
        <v>106</v>
      </c>
      <c r="F59" s="10">
        <v>24279</v>
      </c>
      <c r="G59" s="10"/>
      <c r="H59" s="11">
        <f t="shared" si="1"/>
        <v>24279</v>
      </c>
      <c r="I59" s="10"/>
      <c r="J59" s="11">
        <f t="shared" si="2"/>
        <v>24279</v>
      </c>
      <c r="K59" s="11"/>
      <c r="L59" s="11">
        <f t="shared" si="3"/>
        <v>24279</v>
      </c>
      <c r="M59" s="11"/>
      <c r="N59" s="11">
        <f>L59+M59</f>
        <v>24279</v>
      </c>
      <c r="O59" s="11"/>
      <c r="P59" s="30">
        <f t="shared" si="5"/>
        <v>24279</v>
      </c>
      <c r="Q59" s="11"/>
      <c r="R59" s="11">
        <f t="shared" si="26"/>
        <v>24279</v>
      </c>
      <c r="S59" s="11"/>
      <c r="T59" s="30">
        <f t="shared" si="7"/>
        <v>24279</v>
      </c>
      <c r="U59" s="11"/>
      <c r="V59" s="11">
        <v>26137</v>
      </c>
      <c r="W59" s="11"/>
      <c r="X59" s="68">
        <v>26515</v>
      </c>
      <c r="Y59" s="71"/>
      <c r="Z59" s="79">
        <f>X59+Y59</f>
        <v>26515</v>
      </c>
    </row>
    <row r="60" spans="1:26" ht="31.5">
      <c r="A60" s="5" t="s">
        <v>0</v>
      </c>
      <c r="B60" s="5" t="s">
        <v>235</v>
      </c>
      <c r="C60" s="5" t="s">
        <v>2</v>
      </c>
      <c r="D60" s="5" t="s">
        <v>56</v>
      </c>
      <c r="E60" s="6" t="s">
        <v>188</v>
      </c>
      <c r="F60" s="10">
        <v>30843.200000000001</v>
      </c>
      <c r="G60" s="10"/>
      <c r="H60" s="10">
        <f t="shared" si="1"/>
        <v>30843.200000000001</v>
      </c>
      <c r="I60" s="10">
        <v>5838.1</v>
      </c>
      <c r="J60" s="10">
        <f t="shared" si="2"/>
        <v>36681.300000000003</v>
      </c>
      <c r="K60" s="10" t="e">
        <f>K63+K67+K73+K75</f>
        <v>#REF!</v>
      </c>
      <c r="L60" s="10" t="e">
        <f t="shared" si="3"/>
        <v>#REF!</v>
      </c>
      <c r="M60" s="10" t="e">
        <f>M63+M67+M73+M75+M71</f>
        <v>#REF!</v>
      </c>
      <c r="N60" s="10" t="e">
        <f>N63+N67+N73+N75+N71</f>
        <v>#REF!</v>
      </c>
      <c r="O60" s="10" t="e">
        <f t="shared" ref="O60:P60" si="27">O63+O67+O73+O75+O71</f>
        <v>#REF!</v>
      </c>
      <c r="P60" s="29" t="e">
        <f t="shared" si="27"/>
        <v>#REF!</v>
      </c>
      <c r="Q60" s="10" t="e">
        <f>Q63+Q67+Q73+Q75+Q71+Q61</f>
        <v>#REF!</v>
      </c>
      <c r="R60" s="10" t="e">
        <f>R63+R67+R73+R75+R71+R61</f>
        <v>#REF!</v>
      </c>
      <c r="S60" s="10" t="e">
        <f t="shared" ref="S60:V60" si="28">S63+S67+S73+S75+S71+S61</f>
        <v>#REF!</v>
      </c>
      <c r="T60" s="29" t="e">
        <f t="shared" si="7"/>
        <v>#REF!</v>
      </c>
      <c r="U60" s="10" t="e">
        <f t="shared" si="28"/>
        <v>#REF!</v>
      </c>
      <c r="V60" s="10" t="e">
        <f t="shared" si="28"/>
        <v>#REF!</v>
      </c>
      <c r="W60" s="10"/>
      <c r="X60" s="67">
        <f>X73++X75</f>
        <v>36229.440999999999</v>
      </c>
      <c r="Y60" s="67">
        <f t="shared" ref="Y60:Z60" si="29">Y73++Y75</f>
        <v>0</v>
      </c>
      <c r="Z60" s="10">
        <f t="shared" si="29"/>
        <v>36229.440999999999</v>
      </c>
    </row>
    <row r="61" spans="1:26" ht="47.25" hidden="1">
      <c r="A61" s="5" t="s">
        <v>0</v>
      </c>
      <c r="B61" s="5" t="s">
        <v>157</v>
      </c>
      <c r="C61" s="5" t="s">
        <v>2</v>
      </c>
      <c r="D61" s="5" t="s">
        <v>56</v>
      </c>
      <c r="E61" s="6" t="s">
        <v>158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29"/>
      <c r="Q61" s="10">
        <v>928.3</v>
      </c>
      <c r="R61" s="10">
        <f t="shared" si="26"/>
        <v>928.3</v>
      </c>
      <c r="S61" s="10">
        <v>-928.3</v>
      </c>
      <c r="T61" s="29">
        <f t="shared" si="7"/>
        <v>0</v>
      </c>
      <c r="U61" s="10"/>
      <c r="V61" s="10">
        <f t="shared" ref="V61:V62" si="30">T61+U61</f>
        <v>0</v>
      </c>
      <c r="W61" s="10"/>
      <c r="X61" s="67">
        <f t="shared" ref="X61:X72" si="31">V61+W61</f>
        <v>0</v>
      </c>
      <c r="Y61" s="71"/>
      <c r="Z61" s="79"/>
    </row>
    <row r="62" spans="1:26" ht="47.25" hidden="1">
      <c r="A62" s="7" t="s">
        <v>55</v>
      </c>
      <c r="B62" s="7" t="s">
        <v>159</v>
      </c>
      <c r="C62" s="7" t="s">
        <v>2</v>
      </c>
      <c r="D62" s="7" t="s">
        <v>56</v>
      </c>
      <c r="E62" s="8" t="s">
        <v>160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29"/>
      <c r="Q62" s="11">
        <v>928.3</v>
      </c>
      <c r="R62" s="11">
        <f t="shared" si="26"/>
        <v>928.3</v>
      </c>
      <c r="S62" s="11">
        <v>-928.3</v>
      </c>
      <c r="T62" s="30">
        <f t="shared" si="7"/>
        <v>0</v>
      </c>
      <c r="U62" s="11"/>
      <c r="V62" s="11">
        <f t="shared" si="30"/>
        <v>0</v>
      </c>
      <c r="W62" s="11"/>
      <c r="X62" s="67">
        <f t="shared" si="31"/>
        <v>0</v>
      </c>
      <c r="Y62" s="71"/>
      <c r="Z62" s="79"/>
    </row>
    <row r="63" spans="1:26" ht="0.75" hidden="1" customHeight="1">
      <c r="A63" s="5" t="s">
        <v>0</v>
      </c>
      <c r="B63" s="5" t="s">
        <v>116</v>
      </c>
      <c r="C63" s="5" t="s">
        <v>2</v>
      </c>
      <c r="D63" s="5" t="s">
        <v>56</v>
      </c>
      <c r="E63" s="20" t="s">
        <v>121</v>
      </c>
      <c r="F63" s="10"/>
      <c r="G63" s="10"/>
      <c r="H63" s="10"/>
      <c r="I63" s="10">
        <v>4571.1000000000004</v>
      </c>
      <c r="J63" s="10">
        <f t="shared" si="2"/>
        <v>4571.1000000000004</v>
      </c>
      <c r="K63" s="10">
        <f>K64</f>
        <v>0</v>
      </c>
      <c r="L63" s="10">
        <f t="shared" si="3"/>
        <v>4571.1000000000004</v>
      </c>
      <c r="M63" s="10">
        <f t="shared" ref="M63:N63" si="32">M64</f>
        <v>0</v>
      </c>
      <c r="N63" s="10">
        <f t="shared" si="32"/>
        <v>4571.1000000000004</v>
      </c>
      <c r="O63" s="10"/>
      <c r="P63" s="29">
        <f t="shared" si="5"/>
        <v>4571.1000000000004</v>
      </c>
      <c r="Q63" s="10"/>
      <c r="R63" s="10">
        <f t="shared" si="26"/>
        <v>4571.1000000000004</v>
      </c>
      <c r="S63" s="10"/>
      <c r="T63" s="29">
        <f t="shared" si="7"/>
        <v>4571.1000000000004</v>
      </c>
      <c r="U63" s="10"/>
      <c r="V63" s="10"/>
      <c r="W63" s="10"/>
      <c r="X63" s="67">
        <f t="shared" si="31"/>
        <v>0</v>
      </c>
      <c r="Y63" s="71"/>
      <c r="Z63" s="79"/>
    </row>
    <row r="64" spans="1:26" ht="126" hidden="1">
      <c r="A64" s="7" t="s">
        <v>0</v>
      </c>
      <c r="B64" s="7" t="s">
        <v>117</v>
      </c>
      <c r="C64" s="7" t="s">
        <v>2</v>
      </c>
      <c r="D64" s="7" t="s">
        <v>56</v>
      </c>
      <c r="E64" s="9" t="s">
        <v>123</v>
      </c>
      <c r="F64" s="11"/>
      <c r="G64" s="11"/>
      <c r="H64" s="11"/>
      <c r="I64" s="11">
        <v>4571.1000000000004</v>
      </c>
      <c r="J64" s="11">
        <f t="shared" ref="J64:J66" si="33">H64+I64</f>
        <v>4571.1000000000004</v>
      </c>
      <c r="K64" s="11">
        <f>K65+K66</f>
        <v>0</v>
      </c>
      <c r="L64" s="11">
        <f t="shared" si="3"/>
        <v>4571.1000000000004</v>
      </c>
      <c r="M64" s="11">
        <f t="shared" ref="M64:N64" si="34">M65+M66</f>
        <v>0</v>
      </c>
      <c r="N64" s="11">
        <f t="shared" si="34"/>
        <v>4571.1000000000004</v>
      </c>
      <c r="O64" s="11"/>
      <c r="P64" s="30">
        <f t="shared" si="5"/>
        <v>4571.1000000000004</v>
      </c>
      <c r="Q64" s="11"/>
      <c r="R64" s="11">
        <f t="shared" si="26"/>
        <v>4571.1000000000004</v>
      </c>
      <c r="S64" s="11"/>
      <c r="T64" s="30">
        <f t="shared" si="7"/>
        <v>4571.1000000000004</v>
      </c>
      <c r="U64" s="11"/>
      <c r="V64" s="11"/>
      <c r="W64" s="11"/>
      <c r="X64" s="67">
        <f t="shared" si="31"/>
        <v>0</v>
      </c>
      <c r="Y64" s="71"/>
      <c r="Z64" s="79"/>
    </row>
    <row r="65" spans="1:26" ht="94.5" hidden="1">
      <c r="A65" s="7" t="s">
        <v>55</v>
      </c>
      <c r="B65" s="7" t="s">
        <v>117</v>
      </c>
      <c r="C65" s="7" t="s">
        <v>118</v>
      </c>
      <c r="D65" s="7" t="s">
        <v>56</v>
      </c>
      <c r="E65" s="9" t="s">
        <v>125</v>
      </c>
      <c r="F65" s="11"/>
      <c r="G65" s="11"/>
      <c r="H65" s="11"/>
      <c r="I65" s="11">
        <v>3466.6</v>
      </c>
      <c r="J65" s="11">
        <f t="shared" si="33"/>
        <v>3466.6</v>
      </c>
      <c r="K65" s="11"/>
      <c r="L65" s="11">
        <f t="shared" si="3"/>
        <v>3466.6</v>
      </c>
      <c r="M65" s="11"/>
      <c r="N65" s="11">
        <f>L65+M65</f>
        <v>3466.6</v>
      </c>
      <c r="O65" s="11"/>
      <c r="P65" s="30">
        <f t="shared" si="5"/>
        <v>3466.6</v>
      </c>
      <c r="Q65" s="11"/>
      <c r="R65" s="11">
        <f t="shared" si="26"/>
        <v>3466.6</v>
      </c>
      <c r="S65" s="11"/>
      <c r="T65" s="30">
        <f t="shared" si="7"/>
        <v>3466.6</v>
      </c>
      <c r="U65" s="11"/>
      <c r="V65" s="11"/>
      <c r="W65" s="11"/>
      <c r="X65" s="67">
        <f t="shared" si="31"/>
        <v>0</v>
      </c>
      <c r="Y65" s="71"/>
      <c r="Z65" s="79"/>
    </row>
    <row r="66" spans="1:26" ht="93.75" hidden="1" customHeight="1">
      <c r="A66" s="7" t="s">
        <v>26</v>
      </c>
      <c r="B66" s="7" t="s">
        <v>117</v>
      </c>
      <c r="C66" s="7" t="s">
        <v>118</v>
      </c>
      <c r="D66" s="7" t="s">
        <v>56</v>
      </c>
      <c r="E66" s="9" t="s">
        <v>125</v>
      </c>
      <c r="F66" s="11"/>
      <c r="G66" s="11"/>
      <c r="H66" s="11"/>
      <c r="I66" s="11">
        <v>1104.5</v>
      </c>
      <c r="J66" s="11">
        <f t="shared" si="33"/>
        <v>1104.5</v>
      </c>
      <c r="K66" s="11"/>
      <c r="L66" s="11">
        <f t="shared" si="3"/>
        <v>1104.5</v>
      </c>
      <c r="M66" s="11"/>
      <c r="N66" s="11">
        <f>L66+M66</f>
        <v>1104.5</v>
      </c>
      <c r="O66" s="11"/>
      <c r="P66" s="30">
        <f t="shared" si="5"/>
        <v>1104.5</v>
      </c>
      <c r="Q66" s="11"/>
      <c r="R66" s="11">
        <f t="shared" si="26"/>
        <v>1104.5</v>
      </c>
      <c r="S66" s="11"/>
      <c r="T66" s="30">
        <f t="shared" si="7"/>
        <v>1104.5</v>
      </c>
      <c r="U66" s="11"/>
      <c r="V66" s="11"/>
      <c r="W66" s="11"/>
      <c r="X66" s="67">
        <f t="shared" si="31"/>
        <v>0</v>
      </c>
      <c r="Y66" s="71"/>
      <c r="Z66" s="79"/>
    </row>
    <row r="67" spans="1:26" ht="94.5" hidden="1">
      <c r="A67" s="5" t="s">
        <v>0</v>
      </c>
      <c r="B67" s="5" t="s">
        <v>119</v>
      </c>
      <c r="C67" s="5" t="s">
        <v>2</v>
      </c>
      <c r="D67" s="5" t="s">
        <v>56</v>
      </c>
      <c r="E67" s="20" t="s">
        <v>122</v>
      </c>
      <c r="F67" s="10"/>
      <c r="G67" s="10"/>
      <c r="H67" s="10"/>
      <c r="I67" s="10">
        <v>1267</v>
      </c>
      <c r="J67" s="10">
        <f>H67+I67</f>
        <v>1267</v>
      </c>
      <c r="K67" s="10">
        <f>K68</f>
        <v>0</v>
      </c>
      <c r="L67" s="10">
        <f t="shared" si="3"/>
        <v>1267</v>
      </c>
      <c r="M67" s="10">
        <f t="shared" ref="M67:N67" si="35">M68</f>
        <v>0</v>
      </c>
      <c r="N67" s="10">
        <f t="shared" si="35"/>
        <v>1267</v>
      </c>
      <c r="O67" s="10"/>
      <c r="P67" s="29">
        <f t="shared" si="5"/>
        <v>1267</v>
      </c>
      <c r="Q67" s="10"/>
      <c r="R67" s="10">
        <f t="shared" si="26"/>
        <v>1267</v>
      </c>
      <c r="S67" s="10"/>
      <c r="T67" s="29">
        <f t="shared" si="7"/>
        <v>1267</v>
      </c>
      <c r="U67" s="10"/>
      <c r="V67" s="10"/>
      <c r="W67" s="10"/>
      <c r="X67" s="67">
        <f t="shared" si="31"/>
        <v>0</v>
      </c>
      <c r="Y67" s="71"/>
      <c r="Z67" s="79"/>
    </row>
    <row r="68" spans="1:26" ht="82.5" hidden="1" customHeight="1">
      <c r="A68" s="7" t="s">
        <v>0</v>
      </c>
      <c r="B68" s="7" t="s">
        <v>120</v>
      </c>
      <c r="C68" s="7" t="s">
        <v>2</v>
      </c>
      <c r="D68" s="7" t="s">
        <v>56</v>
      </c>
      <c r="E68" s="9" t="s">
        <v>124</v>
      </c>
      <c r="F68" s="11"/>
      <c r="G68" s="11"/>
      <c r="H68" s="11"/>
      <c r="I68" s="11">
        <v>1267</v>
      </c>
      <c r="J68" s="11">
        <f t="shared" ref="J68:J70" si="36">H68+I68</f>
        <v>1267</v>
      </c>
      <c r="K68" s="11">
        <f>K69+K70</f>
        <v>0</v>
      </c>
      <c r="L68" s="11">
        <f t="shared" si="3"/>
        <v>1267</v>
      </c>
      <c r="M68" s="11">
        <f t="shared" ref="M68:N68" si="37">M69+M70</f>
        <v>0</v>
      </c>
      <c r="N68" s="11">
        <f t="shared" si="37"/>
        <v>1267</v>
      </c>
      <c r="O68" s="11"/>
      <c r="P68" s="30">
        <f t="shared" si="5"/>
        <v>1267</v>
      </c>
      <c r="Q68" s="11"/>
      <c r="R68" s="11">
        <f t="shared" si="26"/>
        <v>1267</v>
      </c>
      <c r="S68" s="11"/>
      <c r="T68" s="30">
        <f t="shared" si="7"/>
        <v>1267</v>
      </c>
      <c r="U68" s="11"/>
      <c r="V68" s="11"/>
      <c r="W68" s="11"/>
      <c r="X68" s="67">
        <f t="shared" si="31"/>
        <v>0</v>
      </c>
      <c r="Y68" s="71"/>
      <c r="Z68" s="79"/>
    </row>
    <row r="69" spans="1:26" ht="56.25" hidden="1" customHeight="1">
      <c r="A69" s="7" t="s">
        <v>55</v>
      </c>
      <c r="B69" s="7" t="s">
        <v>120</v>
      </c>
      <c r="C69" s="7" t="s">
        <v>118</v>
      </c>
      <c r="D69" s="7" t="s">
        <v>56</v>
      </c>
      <c r="E69" s="9" t="s">
        <v>126</v>
      </c>
      <c r="F69" s="11"/>
      <c r="G69" s="11"/>
      <c r="H69" s="11"/>
      <c r="I69" s="11">
        <v>907.7</v>
      </c>
      <c r="J69" s="11">
        <f t="shared" si="36"/>
        <v>907.7</v>
      </c>
      <c r="K69" s="11"/>
      <c r="L69" s="11">
        <f t="shared" si="3"/>
        <v>907.7</v>
      </c>
      <c r="M69" s="11"/>
      <c r="N69" s="11">
        <f>L69+M69</f>
        <v>907.7</v>
      </c>
      <c r="O69" s="11"/>
      <c r="P69" s="30">
        <f t="shared" si="5"/>
        <v>907.7</v>
      </c>
      <c r="Q69" s="11"/>
      <c r="R69" s="11">
        <f t="shared" si="26"/>
        <v>907.7</v>
      </c>
      <c r="S69" s="11"/>
      <c r="T69" s="30">
        <f t="shared" si="7"/>
        <v>907.7</v>
      </c>
      <c r="U69" s="11"/>
      <c r="V69" s="11"/>
      <c r="W69" s="11"/>
      <c r="X69" s="67">
        <f t="shared" si="31"/>
        <v>0</v>
      </c>
      <c r="Y69" s="71"/>
      <c r="Z69" s="79"/>
    </row>
    <row r="70" spans="1:26" ht="56.25" hidden="1" customHeight="1">
      <c r="A70" s="7" t="s">
        <v>26</v>
      </c>
      <c r="B70" s="7" t="s">
        <v>120</v>
      </c>
      <c r="C70" s="7" t="s">
        <v>118</v>
      </c>
      <c r="D70" s="7" t="s">
        <v>56</v>
      </c>
      <c r="E70" s="9" t="s">
        <v>126</v>
      </c>
      <c r="F70" s="11"/>
      <c r="G70" s="11"/>
      <c r="H70" s="11"/>
      <c r="I70" s="11">
        <v>359.3</v>
      </c>
      <c r="J70" s="11">
        <f t="shared" si="36"/>
        <v>359.3</v>
      </c>
      <c r="K70" s="11"/>
      <c r="L70" s="11">
        <f t="shared" si="3"/>
        <v>359.3</v>
      </c>
      <c r="M70" s="11"/>
      <c r="N70" s="11">
        <f>L70+M70</f>
        <v>359.3</v>
      </c>
      <c r="O70" s="11"/>
      <c r="P70" s="30">
        <f t="shared" si="5"/>
        <v>359.3</v>
      </c>
      <c r="Q70" s="11"/>
      <c r="R70" s="11">
        <f t="shared" si="26"/>
        <v>359.3</v>
      </c>
      <c r="S70" s="11"/>
      <c r="T70" s="30">
        <f t="shared" si="7"/>
        <v>359.3</v>
      </c>
      <c r="U70" s="11"/>
      <c r="V70" s="11"/>
      <c r="W70" s="11"/>
      <c r="X70" s="67">
        <f t="shared" si="31"/>
        <v>0</v>
      </c>
      <c r="Y70" s="71"/>
      <c r="Z70" s="79"/>
    </row>
    <row r="71" spans="1:26" ht="66.75" hidden="1" customHeight="1">
      <c r="A71" s="5" t="s">
        <v>0</v>
      </c>
      <c r="B71" s="5" t="s">
        <v>139</v>
      </c>
      <c r="C71" s="5" t="s">
        <v>2</v>
      </c>
      <c r="D71" s="5" t="s">
        <v>56</v>
      </c>
      <c r="E71" s="20" t="s">
        <v>140</v>
      </c>
      <c r="F71" s="10"/>
      <c r="G71" s="10"/>
      <c r="H71" s="10"/>
      <c r="I71" s="10"/>
      <c r="J71" s="10"/>
      <c r="K71" s="10"/>
      <c r="L71" s="10"/>
      <c r="M71" s="10">
        <v>505.8</v>
      </c>
      <c r="N71" s="10">
        <f>L71+M71</f>
        <v>505.8</v>
      </c>
      <c r="O71" s="10"/>
      <c r="P71" s="29">
        <f t="shared" si="5"/>
        <v>505.8</v>
      </c>
      <c r="Q71" s="10"/>
      <c r="R71" s="10">
        <f t="shared" si="26"/>
        <v>505.8</v>
      </c>
      <c r="S71" s="10"/>
      <c r="T71" s="29">
        <f t="shared" si="7"/>
        <v>505.8</v>
      </c>
      <c r="U71" s="10"/>
      <c r="V71" s="10"/>
      <c r="W71" s="10"/>
      <c r="X71" s="67">
        <f t="shared" si="31"/>
        <v>0</v>
      </c>
      <c r="Y71" s="71"/>
      <c r="Z71" s="79"/>
    </row>
    <row r="72" spans="1:26" ht="65.25" hidden="1" customHeight="1">
      <c r="A72" s="7" t="s">
        <v>34</v>
      </c>
      <c r="B72" s="7" t="s">
        <v>141</v>
      </c>
      <c r="C72" s="7" t="s">
        <v>2</v>
      </c>
      <c r="D72" s="7" t="s">
        <v>56</v>
      </c>
      <c r="E72" s="9" t="s">
        <v>142</v>
      </c>
      <c r="F72" s="11"/>
      <c r="G72" s="11"/>
      <c r="H72" s="11"/>
      <c r="I72" s="11"/>
      <c r="J72" s="11"/>
      <c r="K72" s="11"/>
      <c r="L72" s="11"/>
      <c r="M72" s="11">
        <v>505.8</v>
      </c>
      <c r="N72" s="11">
        <f>L72+M72</f>
        <v>505.8</v>
      </c>
      <c r="O72" s="11"/>
      <c r="P72" s="30">
        <f t="shared" si="5"/>
        <v>505.8</v>
      </c>
      <c r="Q72" s="11"/>
      <c r="R72" s="11">
        <f t="shared" si="26"/>
        <v>505.8</v>
      </c>
      <c r="S72" s="11"/>
      <c r="T72" s="30">
        <f t="shared" si="7"/>
        <v>505.8</v>
      </c>
      <c r="U72" s="11"/>
      <c r="V72" s="11"/>
      <c r="W72" s="11"/>
      <c r="X72" s="67">
        <f t="shared" si="31"/>
        <v>0</v>
      </c>
      <c r="Y72" s="71"/>
      <c r="Z72" s="79"/>
    </row>
    <row r="73" spans="1:26" ht="96.75" customHeight="1">
      <c r="A73" s="5" t="s">
        <v>0</v>
      </c>
      <c r="B73" s="5" t="s">
        <v>192</v>
      </c>
      <c r="C73" s="5" t="s">
        <v>2</v>
      </c>
      <c r="D73" s="5" t="s">
        <v>56</v>
      </c>
      <c r="E73" s="14" t="s">
        <v>127</v>
      </c>
      <c r="F73" s="10">
        <v>12865</v>
      </c>
      <c r="G73" s="10"/>
      <c r="H73" s="10">
        <f t="shared" si="1"/>
        <v>12865</v>
      </c>
      <c r="I73" s="10"/>
      <c r="J73" s="10">
        <f t="shared" si="2"/>
        <v>12865</v>
      </c>
      <c r="K73" s="10">
        <f>K74</f>
        <v>-2102.6999999999998</v>
      </c>
      <c r="L73" s="10">
        <f t="shared" si="3"/>
        <v>10762.3</v>
      </c>
      <c r="M73" s="10">
        <f t="shared" ref="M73:N73" si="38">M74</f>
        <v>0</v>
      </c>
      <c r="N73" s="10">
        <f t="shared" si="38"/>
        <v>10762.3</v>
      </c>
      <c r="O73" s="10"/>
      <c r="P73" s="29">
        <f t="shared" si="5"/>
        <v>10762.3</v>
      </c>
      <c r="Q73" s="10">
        <v>2777</v>
      </c>
      <c r="R73" s="10">
        <f t="shared" si="26"/>
        <v>13539.3</v>
      </c>
      <c r="S73" s="10"/>
      <c r="T73" s="29">
        <f t="shared" si="7"/>
        <v>13539.3</v>
      </c>
      <c r="U73" s="10"/>
      <c r="V73" s="10">
        <v>12607</v>
      </c>
      <c r="W73" s="10"/>
      <c r="X73" s="67">
        <f>X74</f>
        <v>16175</v>
      </c>
      <c r="Y73" s="67">
        <f t="shared" ref="Y73:Z73" si="39">Y74</f>
        <v>0</v>
      </c>
      <c r="Z73" s="10">
        <f t="shared" si="39"/>
        <v>16175</v>
      </c>
    </row>
    <row r="74" spans="1:26" ht="110.25">
      <c r="A74" s="7" t="s">
        <v>26</v>
      </c>
      <c r="B74" s="7" t="s">
        <v>193</v>
      </c>
      <c r="C74" s="7" t="s">
        <v>2</v>
      </c>
      <c r="D74" s="7" t="s">
        <v>56</v>
      </c>
      <c r="E74" s="15" t="s">
        <v>96</v>
      </c>
      <c r="F74" s="11">
        <v>12865</v>
      </c>
      <c r="G74" s="11"/>
      <c r="H74" s="11">
        <f t="shared" si="1"/>
        <v>12865</v>
      </c>
      <c r="I74" s="11"/>
      <c r="J74" s="11">
        <f t="shared" si="2"/>
        <v>12865</v>
      </c>
      <c r="K74" s="11">
        <v>-2102.6999999999998</v>
      </c>
      <c r="L74" s="11">
        <f t="shared" si="3"/>
        <v>10762.3</v>
      </c>
      <c r="M74" s="11"/>
      <c r="N74" s="11">
        <f>L74+M74</f>
        <v>10762.3</v>
      </c>
      <c r="O74" s="11"/>
      <c r="P74" s="30">
        <f t="shared" si="5"/>
        <v>10762.3</v>
      </c>
      <c r="Q74" s="11">
        <v>2777</v>
      </c>
      <c r="R74" s="11">
        <f t="shared" si="26"/>
        <v>13539.3</v>
      </c>
      <c r="S74" s="11"/>
      <c r="T74" s="30">
        <f t="shared" si="7"/>
        <v>13539.3</v>
      </c>
      <c r="U74" s="11"/>
      <c r="V74" s="11">
        <v>12607</v>
      </c>
      <c r="W74" s="11"/>
      <c r="X74" s="68">
        <v>16175</v>
      </c>
      <c r="Y74" s="71"/>
      <c r="Z74" s="79">
        <f>X74+Y74</f>
        <v>16175</v>
      </c>
    </row>
    <row r="75" spans="1:26" ht="15.75">
      <c r="A75" s="5" t="s">
        <v>0</v>
      </c>
      <c r="B75" s="5" t="s">
        <v>194</v>
      </c>
      <c r="C75" s="5" t="s">
        <v>2</v>
      </c>
      <c r="D75" s="5" t="s">
        <v>56</v>
      </c>
      <c r="E75" s="12" t="s">
        <v>59</v>
      </c>
      <c r="F75" s="13">
        <v>17978.2</v>
      </c>
      <c r="G75" s="13"/>
      <c r="H75" s="10">
        <f t="shared" si="1"/>
        <v>17978.2</v>
      </c>
      <c r="I75" s="10"/>
      <c r="J75" s="10">
        <f t="shared" si="2"/>
        <v>17978.2</v>
      </c>
      <c r="K75" s="10" t="e">
        <f>K76+#REF!+K77+K78+K79+K80+K81</f>
        <v>#REF!</v>
      </c>
      <c r="L75" s="10" t="e">
        <f t="shared" si="3"/>
        <v>#REF!</v>
      </c>
      <c r="M75" s="10" t="e">
        <f>M76+#REF!+M77+M78+M79+M80+M81</f>
        <v>#REF!</v>
      </c>
      <c r="N75" s="10" t="e">
        <f>N76+#REF!+N77+N78+N79+N80+N81</f>
        <v>#REF!</v>
      </c>
      <c r="O75" s="10" t="e">
        <f>O76+#REF!+O77+O78+O79+O80+O81</f>
        <v>#REF!</v>
      </c>
      <c r="P75" s="29" t="e">
        <f>P76+#REF!+P77+P78+P79+P80+P81</f>
        <v>#REF!</v>
      </c>
      <c r="Q75" s="10" t="e">
        <f>Q76+#REF!+Q77+Q78+Q79+Q80+Q81</f>
        <v>#REF!</v>
      </c>
      <c r="R75" s="10" t="e">
        <f>R76+#REF!+R77+R78+R79+R80+R81</f>
        <v>#REF!</v>
      </c>
      <c r="S75" s="10" t="e">
        <f>S76+#REF!+S77+S78+S79+S80+S81</f>
        <v>#REF!</v>
      </c>
      <c r="T75" s="29" t="e">
        <f t="shared" si="7"/>
        <v>#REF!</v>
      </c>
      <c r="U75" s="10" t="e">
        <f>U76+#REF!+U77+U78+U79+U80+U81</f>
        <v>#REF!</v>
      </c>
      <c r="V75" s="10" t="e">
        <f>V76+#REF!+V77+V78+V79+V80+V81</f>
        <v>#REF!</v>
      </c>
      <c r="W75" s="10" t="e">
        <f>W76+#REF!+W77+W78+W79+W81</f>
        <v>#REF!</v>
      </c>
      <c r="X75" s="67">
        <f>X76+X77+X78+X79+X81</f>
        <v>20054.440999999999</v>
      </c>
      <c r="Y75" s="67">
        <f t="shared" ref="Y75:Z75" si="40">Y76+Y77+Y78+Y79+Y81</f>
        <v>0</v>
      </c>
      <c r="Z75" s="10">
        <f t="shared" si="40"/>
        <v>20054.440999999999</v>
      </c>
    </row>
    <row r="76" spans="1:26" ht="15.75">
      <c r="A76" s="7" t="s">
        <v>60</v>
      </c>
      <c r="B76" s="7" t="s">
        <v>195</v>
      </c>
      <c r="C76" s="7" t="s">
        <v>2</v>
      </c>
      <c r="D76" s="7" t="s">
        <v>56</v>
      </c>
      <c r="E76" s="16" t="s">
        <v>63</v>
      </c>
      <c r="F76" s="17">
        <v>611</v>
      </c>
      <c r="G76" s="17"/>
      <c r="H76" s="11">
        <f t="shared" si="1"/>
        <v>611</v>
      </c>
      <c r="I76" s="11"/>
      <c r="J76" s="11">
        <f t="shared" si="2"/>
        <v>611</v>
      </c>
      <c r="K76" s="11"/>
      <c r="L76" s="11">
        <f t="shared" si="3"/>
        <v>611</v>
      </c>
      <c r="M76" s="11"/>
      <c r="N76" s="11">
        <f>L76+M76</f>
        <v>611</v>
      </c>
      <c r="O76" s="11"/>
      <c r="P76" s="30">
        <f t="shared" si="5"/>
        <v>611</v>
      </c>
      <c r="Q76" s="11"/>
      <c r="R76" s="11">
        <f t="shared" si="26"/>
        <v>611</v>
      </c>
      <c r="S76" s="11"/>
      <c r="T76" s="30">
        <f t="shared" si="7"/>
        <v>611</v>
      </c>
      <c r="U76" s="11"/>
      <c r="V76" s="11">
        <v>548</v>
      </c>
      <c r="W76" s="11"/>
      <c r="X76" s="68">
        <v>137</v>
      </c>
      <c r="Y76" s="71"/>
      <c r="Z76" s="79">
        <f>X76+Y76</f>
        <v>137</v>
      </c>
    </row>
    <row r="77" spans="1:26" ht="15.75">
      <c r="A77" s="7" t="s">
        <v>34</v>
      </c>
      <c r="B77" s="7" t="s">
        <v>195</v>
      </c>
      <c r="C77" s="7" t="s">
        <v>2</v>
      </c>
      <c r="D77" s="7" t="s">
        <v>56</v>
      </c>
      <c r="E77" s="16" t="s">
        <v>63</v>
      </c>
      <c r="F77" s="17">
        <v>4926</v>
      </c>
      <c r="G77" s="17"/>
      <c r="H77" s="11">
        <f t="shared" si="1"/>
        <v>4926</v>
      </c>
      <c r="I77" s="11"/>
      <c r="J77" s="11">
        <f t="shared" si="2"/>
        <v>4926</v>
      </c>
      <c r="K77" s="11">
        <v>333.7</v>
      </c>
      <c r="L77" s="11">
        <f t="shared" si="3"/>
        <v>5259.7</v>
      </c>
      <c r="M77" s="11"/>
      <c r="N77" s="11">
        <f t="shared" ref="N77:N81" si="41">L77+M77</f>
        <v>5259.7</v>
      </c>
      <c r="O77" s="11"/>
      <c r="P77" s="30">
        <f t="shared" si="5"/>
        <v>5259.7</v>
      </c>
      <c r="Q77" s="11"/>
      <c r="R77" s="11">
        <f t="shared" si="26"/>
        <v>5259.7</v>
      </c>
      <c r="S77" s="11"/>
      <c r="T77" s="30">
        <f t="shared" si="7"/>
        <v>5259.7</v>
      </c>
      <c r="U77" s="11"/>
      <c r="V77" s="11">
        <v>4824.7</v>
      </c>
      <c r="W77" s="11"/>
      <c r="X77" s="68">
        <v>5870.78</v>
      </c>
      <c r="Y77" s="71"/>
      <c r="Z77" s="79">
        <f t="shared" ref="Z77:Z81" si="42">X77+Y77</f>
        <v>5870.78</v>
      </c>
    </row>
    <row r="78" spans="1:26" ht="15.75">
      <c r="A78" s="7" t="s">
        <v>61</v>
      </c>
      <c r="B78" s="7" t="s">
        <v>195</v>
      </c>
      <c r="C78" s="7" t="s">
        <v>2</v>
      </c>
      <c r="D78" s="7" t="s">
        <v>56</v>
      </c>
      <c r="E78" s="16" t="s">
        <v>63</v>
      </c>
      <c r="F78" s="17">
        <v>5865</v>
      </c>
      <c r="G78" s="17"/>
      <c r="H78" s="11">
        <f t="shared" si="1"/>
        <v>5865</v>
      </c>
      <c r="I78" s="11"/>
      <c r="J78" s="11">
        <f t="shared" si="2"/>
        <v>5865</v>
      </c>
      <c r="K78" s="11"/>
      <c r="L78" s="11">
        <f t="shared" si="3"/>
        <v>5865</v>
      </c>
      <c r="M78" s="11"/>
      <c r="N78" s="11">
        <f t="shared" si="41"/>
        <v>5865</v>
      </c>
      <c r="O78" s="11"/>
      <c r="P78" s="30">
        <f t="shared" si="5"/>
        <v>5865</v>
      </c>
      <c r="Q78" s="11"/>
      <c r="R78" s="11">
        <f t="shared" si="26"/>
        <v>5865</v>
      </c>
      <c r="S78" s="11"/>
      <c r="T78" s="30">
        <f t="shared" si="7"/>
        <v>5865</v>
      </c>
      <c r="U78" s="11"/>
      <c r="V78" s="11">
        <v>4943</v>
      </c>
      <c r="W78" s="11"/>
      <c r="X78" s="68">
        <v>8348.9</v>
      </c>
      <c r="Y78" s="71"/>
      <c r="Z78" s="79">
        <f t="shared" si="42"/>
        <v>8348.9</v>
      </c>
    </row>
    <row r="79" spans="1:26" ht="15.75">
      <c r="A79" s="7" t="s">
        <v>55</v>
      </c>
      <c r="B79" s="7" t="s">
        <v>195</v>
      </c>
      <c r="C79" s="7" t="s">
        <v>2</v>
      </c>
      <c r="D79" s="7" t="s">
        <v>56</v>
      </c>
      <c r="E79" s="16" t="s">
        <v>63</v>
      </c>
      <c r="F79" s="17">
        <v>1836.7</v>
      </c>
      <c r="G79" s="17"/>
      <c r="H79" s="11">
        <f t="shared" si="1"/>
        <v>1836.7</v>
      </c>
      <c r="I79" s="11"/>
      <c r="J79" s="11">
        <f t="shared" si="2"/>
        <v>1836.7</v>
      </c>
      <c r="K79" s="11"/>
      <c r="L79" s="11">
        <f t="shared" si="3"/>
        <v>1836.7</v>
      </c>
      <c r="M79" s="11">
        <v>4180.3</v>
      </c>
      <c r="N79" s="11">
        <f t="shared" si="41"/>
        <v>6017</v>
      </c>
      <c r="O79" s="11"/>
      <c r="P79" s="30">
        <f t="shared" si="5"/>
        <v>6017</v>
      </c>
      <c r="Q79" s="11">
        <v>-928.3</v>
      </c>
      <c r="R79" s="11">
        <f t="shared" si="26"/>
        <v>5088.7</v>
      </c>
      <c r="S79" s="11">
        <v>928.3</v>
      </c>
      <c r="T79" s="30">
        <f t="shared" si="7"/>
        <v>6017</v>
      </c>
      <c r="U79" s="11">
        <v>-98.4</v>
      </c>
      <c r="V79" s="11">
        <v>2951.3</v>
      </c>
      <c r="W79" s="11"/>
      <c r="X79" s="68">
        <v>3028.261</v>
      </c>
      <c r="Y79" s="71"/>
      <c r="Z79" s="79">
        <f t="shared" si="42"/>
        <v>3028.261</v>
      </c>
    </row>
    <row r="80" spans="1:26" ht="0.75" hidden="1" customHeight="1">
      <c r="A80" s="7" t="s">
        <v>62</v>
      </c>
      <c r="B80" s="7" t="s">
        <v>195</v>
      </c>
      <c r="C80" s="7" t="s">
        <v>2</v>
      </c>
      <c r="D80" s="7" t="s">
        <v>56</v>
      </c>
      <c r="E80" s="16" t="s">
        <v>63</v>
      </c>
      <c r="F80" s="17">
        <v>155.9</v>
      </c>
      <c r="G80" s="17"/>
      <c r="H80" s="11">
        <f t="shared" si="1"/>
        <v>155.9</v>
      </c>
      <c r="I80" s="11"/>
      <c r="J80" s="11">
        <f t="shared" si="2"/>
        <v>155.9</v>
      </c>
      <c r="K80" s="11">
        <v>-65</v>
      </c>
      <c r="L80" s="11">
        <f t="shared" si="3"/>
        <v>90.9</v>
      </c>
      <c r="M80" s="11"/>
      <c r="N80" s="11">
        <f t="shared" si="41"/>
        <v>90.9</v>
      </c>
      <c r="O80" s="11"/>
      <c r="P80" s="30">
        <f t="shared" si="5"/>
        <v>90.9</v>
      </c>
      <c r="Q80" s="11"/>
      <c r="R80" s="11">
        <f t="shared" si="26"/>
        <v>90.9</v>
      </c>
      <c r="S80" s="11"/>
      <c r="T80" s="30">
        <f t="shared" si="7"/>
        <v>90.9</v>
      </c>
      <c r="U80" s="11">
        <v>135.69999999999999</v>
      </c>
      <c r="V80" s="11"/>
      <c r="W80" s="11"/>
      <c r="X80" s="68"/>
      <c r="Y80" s="71"/>
      <c r="Z80" s="79">
        <f t="shared" si="42"/>
        <v>0</v>
      </c>
    </row>
    <row r="81" spans="1:26" ht="15.75">
      <c r="A81" s="7" t="s">
        <v>26</v>
      </c>
      <c r="B81" s="7" t="s">
        <v>195</v>
      </c>
      <c r="C81" s="7" t="s">
        <v>2</v>
      </c>
      <c r="D81" s="7" t="s">
        <v>56</v>
      </c>
      <c r="E81" s="16" t="s">
        <v>63</v>
      </c>
      <c r="F81" s="17">
        <v>4401.6000000000004</v>
      </c>
      <c r="G81" s="17"/>
      <c r="H81" s="11">
        <f t="shared" si="1"/>
        <v>4401.6000000000004</v>
      </c>
      <c r="I81" s="11"/>
      <c r="J81" s="11">
        <f t="shared" si="2"/>
        <v>4401.6000000000004</v>
      </c>
      <c r="K81" s="11"/>
      <c r="L81" s="11">
        <f t="shared" si="3"/>
        <v>4401.6000000000004</v>
      </c>
      <c r="M81" s="11">
        <v>1362.4</v>
      </c>
      <c r="N81" s="11">
        <f t="shared" si="41"/>
        <v>5764</v>
      </c>
      <c r="O81" s="11"/>
      <c r="P81" s="30">
        <f t="shared" si="5"/>
        <v>5764</v>
      </c>
      <c r="Q81" s="11"/>
      <c r="R81" s="11">
        <f t="shared" si="26"/>
        <v>5764</v>
      </c>
      <c r="S81" s="11"/>
      <c r="T81" s="30">
        <f t="shared" si="7"/>
        <v>5764</v>
      </c>
      <c r="U81" s="11"/>
      <c r="V81" s="11">
        <v>5460</v>
      </c>
      <c r="W81" s="11"/>
      <c r="X81" s="68">
        <v>2669.5</v>
      </c>
      <c r="Y81" s="71"/>
      <c r="Z81" s="79">
        <f t="shared" si="42"/>
        <v>2669.5</v>
      </c>
    </row>
    <row r="82" spans="1:26" ht="31.5">
      <c r="A82" s="5" t="s">
        <v>0</v>
      </c>
      <c r="B82" s="5" t="s">
        <v>197</v>
      </c>
      <c r="C82" s="5" t="s">
        <v>2</v>
      </c>
      <c r="D82" s="5" t="s">
        <v>0</v>
      </c>
      <c r="E82" s="12" t="s">
        <v>196</v>
      </c>
      <c r="F82" s="13">
        <v>49751.9</v>
      </c>
      <c r="G82" s="13"/>
      <c r="H82" s="10">
        <f t="shared" si="1"/>
        <v>49751.9</v>
      </c>
      <c r="I82" s="10"/>
      <c r="J82" s="10">
        <f t="shared" si="2"/>
        <v>49751.9</v>
      </c>
      <c r="K82" s="10"/>
      <c r="L82" s="10">
        <f t="shared" si="3"/>
        <v>49751.9</v>
      </c>
      <c r="M82" s="10" t="e">
        <f>M87+M89+M91+M97+M99+M101+M103+M105+M107+M109+M111+M121</f>
        <v>#REF!</v>
      </c>
      <c r="N82" s="10" t="e">
        <f>N87+N89+N91+N97+N99+N101+N103+N105+N107+N109+N111+N121</f>
        <v>#REF!</v>
      </c>
      <c r="O82" s="10" t="e">
        <f>O87+O89+O91+O97+O99+O101+O103+O105+O107+O109+O111+O121</f>
        <v>#REF!</v>
      </c>
      <c r="P82" s="29" t="e">
        <f>P87+P89+P91+P97+P99+P101+P103+P105+P107+P109+P111+P121</f>
        <v>#REF!</v>
      </c>
      <c r="Q82" s="10" t="e">
        <f>Q87+Q89+Q91+Q97+Q99+Q101+Q103+Q105+Q107+Q109+Q111+Q121</f>
        <v>#REF!</v>
      </c>
      <c r="R82" s="10" t="e">
        <f>R87+R89+R91+R97+R99+R101+R103+R105+R107+R109+R111+R121+R85</f>
        <v>#REF!</v>
      </c>
      <c r="S82" s="10">
        <f>S87+S89+S91+S97+S99+S101+S103+S105+S107+S109+S111+S121+S85</f>
        <v>0.4</v>
      </c>
      <c r="T82" s="29" t="e">
        <f t="shared" si="7"/>
        <v>#REF!</v>
      </c>
      <c r="U82" s="10" t="e">
        <f>U87+U89+U91+U97+U99+U101+U103+U105+U107+U109+U111+U121+U85</f>
        <v>#REF!</v>
      </c>
      <c r="V82" s="10" t="e">
        <f>V87+V89+V91+V97+V99+V101+V103+V105+V107+V109+V111+V121+V85+V83</f>
        <v>#REF!</v>
      </c>
      <c r="W82" s="10" t="e">
        <f>W83+W85+W87+W91+W97+W99+W101+W103+W105+W107+W109+W111+W121</f>
        <v>#REF!</v>
      </c>
      <c r="X82" s="67">
        <f>X91+X97+X99+X103+X107+X109+X111+X113+X115+X121+X117+X119</f>
        <v>32249.8</v>
      </c>
      <c r="Y82" s="67">
        <f t="shared" ref="Y82:Z82" si="43">Y91+Y97+Y99+Y103+Y107+Y109+Y111+Y113+Y115+Y121+Y117+Y119</f>
        <v>0</v>
      </c>
      <c r="Z82" s="10">
        <f t="shared" si="43"/>
        <v>32249.8</v>
      </c>
    </row>
    <row r="83" spans="1:26" ht="47.25" hidden="1">
      <c r="A83" s="5" t="s">
        <v>0</v>
      </c>
      <c r="B83" s="5" t="s">
        <v>169</v>
      </c>
      <c r="C83" s="5" t="s">
        <v>2</v>
      </c>
      <c r="D83" s="5" t="s">
        <v>56</v>
      </c>
      <c r="E83" s="12" t="s">
        <v>170</v>
      </c>
      <c r="F83" s="13"/>
      <c r="G83" s="13"/>
      <c r="H83" s="10"/>
      <c r="I83" s="10"/>
      <c r="J83" s="10"/>
      <c r="K83" s="10"/>
      <c r="L83" s="10"/>
      <c r="M83" s="10"/>
      <c r="N83" s="10"/>
      <c r="O83" s="10"/>
      <c r="P83" s="29"/>
      <c r="Q83" s="10"/>
      <c r="R83" s="10"/>
      <c r="S83" s="10"/>
      <c r="T83" s="29"/>
      <c r="U83" s="10"/>
      <c r="V83" s="10">
        <v>362.5</v>
      </c>
      <c r="W83" s="10"/>
      <c r="X83" s="67"/>
      <c r="Y83" s="71"/>
      <c r="Z83" s="79"/>
    </row>
    <row r="84" spans="1:26" ht="47.25" hidden="1">
      <c r="A84" s="7" t="s">
        <v>26</v>
      </c>
      <c r="B84" s="7" t="s">
        <v>171</v>
      </c>
      <c r="C84" s="7" t="s">
        <v>2</v>
      </c>
      <c r="D84" s="7" t="s">
        <v>56</v>
      </c>
      <c r="E84" s="16" t="s">
        <v>172</v>
      </c>
      <c r="F84" s="17"/>
      <c r="G84" s="17"/>
      <c r="H84" s="11"/>
      <c r="I84" s="11"/>
      <c r="J84" s="11"/>
      <c r="K84" s="11"/>
      <c r="L84" s="11"/>
      <c r="M84" s="11"/>
      <c r="N84" s="11"/>
      <c r="O84" s="11"/>
      <c r="P84" s="30"/>
      <c r="Q84" s="11"/>
      <c r="R84" s="11"/>
      <c r="S84" s="11"/>
      <c r="T84" s="30"/>
      <c r="U84" s="11"/>
      <c r="V84" s="11">
        <v>362.5</v>
      </c>
      <c r="W84" s="11"/>
      <c r="X84" s="68"/>
      <c r="Y84" s="71"/>
      <c r="Z84" s="79"/>
    </row>
    <row r="85" spans="1:26" ht="63" hidden="1">
      <c r="A85" s="5" t="s">
        <v>0</v>
      </c>
      <c r="B85" s="5" t="s">
        <v>198</v>
      </c>
      <c r="C85" s="5" t="s">
        <v>2</v>
      </c>
      <c r="D85" s="5" t="s">
        <v>56</v>
      </c>
      <c r="E85" s="12" t="s">
        <v>199</v>
      </c>
      <c r="F85" s="13"/>
      <c r="G85" s="13"/>
      <c r="H85" s="10"/>
      <c r="I85" s="10"/>
      <c r="J85" s="10"/>
      <c r="K85" s="10"/>
      <c r="L85" s="10"/>
      <c r="M85" s="10"/>
      <c r="N85" s="10"/>
      <c r="O85" s="10"/>
      <c r="P85" s="29"/>
      <c r="Q85" s="10"/>
      <c r="R85" s="10"/>
      <c r="S85" s="10">
        <v>0.4</v>
      </c>
      <c r="T85" s="30">
        <f t="shared" si="7"/>
        <v>0.4</v>
      </c>
      <c r="U85" s="11"/>
      <c r="V85" s="11">
        <v>18.600000000000001</v>
      </c>
      <c r="W85" s="11">
        <v>-5.4</v>
      </c>
      <c r="X85" s="69"/>
      <c r="Y85" s="71"/>
      <c r="Z85" s="79"/>
    </row>
    <row r="86" spans="1:26" ht="78" hidden="1" customHeight="1">
      <c r="A86" s="7" t="s">
        <v>26</v>
      </c>
      <c r="B86" s="7" t="s">
        <v>201</v>
      </c>
      <c r="C86" s="7" t="s">
        <v>2</v>
      </c>
      <c r="D86" s="7" t="s">
        <v>56</v>
      </c>
      <c r="E86" s="16" t="s">
        <v>200</v>
      </c>
      <c r="F86" s="17"/>
      <c r="G86" s="17"/>
      <c r="H86" s="11"/>
      <c r="I86" s="11"/>
      <c r="J86" s="11"/>
      <c r="K86" s="11"/>
      <c r="L86" s="11"/>
      <c r="M86" s="11"/>
      <c r="N86" s="11"/>
      <c r="O86" s="11"/>
      <c r="P86" s="30"/>
      <c r="Q86" s="11"/>
      <c r="R86" s="11"/>
      <c r="S86" s="11">
        <v>0.4</v>
      </c>
      <c r="T86" s="30">
        <f t="shared" si="7"/>
        <v>0.4</v>
      </c>
      <c r="U86" s="11"/>
      <c r="V86" s="11">
        <v>18.600000000000001</v>
      </c>
      <c r="W86" s="11">
        <v>-5.4</v>
      </c>
      <c r="X86" s="69"/>
      <c r="Y86" s="71"/>
      <c r="Z86" s="79"/>
    </row>
    <row r="87" spans="1:26" ht="47.25" hidden="1">
      <c r="A87" s="54" t="s">
        <v>0</v>
      </c>
      <c r="B87" s="54" t="s">
        <v>202</v>
      </c>
      <c r="C87" s="54" t="s">
        <v>2</v>
      </c>
      <c r="D87" s="54" t="s">
        <v>56</v>
      </c>
      <c r="E87" s="55" t="s">
        <v>64</v>
      </c>
      <c r="F87" s="56">
        <v>359.5</v>
      </c>
      <c r="G87" s="56"/>
      <c r="H87" s="56">
        <f t="shared" si="1"/>
        <v>359.5</v>
      </c>
      <c r="I87" s="56"/>
      <c r="J87" s="56">
        <f t="shared" si="2"/>
        <v>359.5</v>
      </c>
      <c r="K87" s="56"/>
      <c r="L87" s="56">
        <f t="shared" si="3"/>
        <v>359.5</v>
      </c>
      <c r="M87" s="56"/>
      <c r="N87" s="41">
        <f t="shared" ref="N87:N90" si="44">L87+M87</f>
        <v>359.5</v>
      </c>
      <c r="O87" s="41"/>
      <c r="P87" s="57">
        <f t="shared" si="5"/>
        <v>359.5</v>
      </c>
      <c r="Q87" s="41">
        <v>-35.9</v>
      </c>
      <c r="R87" s="41">
        <f t="shared" si="26"/>
        <v>323.60000000000002</v>
      </c>
      <c r="S87" s="41"/>
      <c r="T87" s="58">
        <f t="shared" si="7"/>
        <v>323.60000000000002</v>
      </c>
      <c r="U87" s="56"/>
      <c r="V87" s="56">
        <v>366</v>
      </c>
      <c r="W87" s="56">
        <v>3.3</v>
      </c>
      <c r="X87" s="70"/>
      <c r="Y87" s="71"/>
      <c r="Z87" s="79"/>
    </row>
    <row r="88" spans="1:26" ht="46.5" hidden="1" customHeight="1">
      <c r="A88" s="59" t="s">
        <v>55</v>
      </c>
      <c r="B88" s="59" t="s">
        <v>203</v>
      </c>
      <c r="C88" s="59" t="s">
        <v>2</v>
      </c>
      <c r="D88" s="59" t="s">
        <v>56</v>
      </c>
      <c r="E88" s="60" t="s">
        <v>65</v>
      </c>
      <c r="F88" s="41">
        <v>359.5</v>
      </c>
      <c r="G88" s="41"/>
      <c r="H88" s="41">
        <f t="shared" si="1"/>
        <v>359.5</v>
      </c>
      <c r="I88" s="41"/>
      <c r="J88" s="41">
        <f t="shared" si="2"/>
        <v>359.5</v>
      </c>
      <c r="K88" s="41"/>
      <c r="L88" s="41">
        <f t="shared" si="3"/>
        <v>359.5</v>
      </c>
      <c r="M88" s="41"/>
      <c r="N88" s="41">
        <f t="shared" si="44"/>
        <v>359.5</v>
      </c>
      <c r="O88" s="41"/>
      <c r="P88" s="57">
        <f t="shared" si="5"/>
        <v>359.5</v>
      </c>
      <c r="Q88" s="41">
        <v>-35.9</v>
      </c>
      <c r="R88" s="41">
        <f t="shared" si="26"/>
        <v>323.60000000000002</v>
      </c>
      <c r="S88" s="41"/>
      <c r="T88" s="57">
        <f t="shared" si="7"/>
        <v>323.60000000000002</v>
      </c>
      <c r="U88" s="41"/>
      <c r="V88" s="41">
        <v>366</v>
      </c>
      <c r="W88" s="41">
        <v>3.3</v>
      </c>
      <c r="X88" s="69"/>
      <c r="Y88" s="71"/>
      <c r="Z88" s="79"/>
    </row>
    <row r="89" spans="1:26" ht="63" hidden="1">
      <c r="A89" s="5" t="s">
        <v>0</v>
      </c>
      <c r="B89" s="5" t="s">
        <v>66</v>
      </c>
      <c r="C89" s="5" t="s">
        <v>2</v>
      </c>
      <c r="D89" s="5" t="s">
        <v>56</v>
      </c>
      <c r="E89" s="12" t="s">
        <v>67</v>
      </c>
      <c r="F89" s="13">
        <v>315</v>
      </c>
      <c r="G89" s="13"/>
      <c r="H89" s="10">
        <f t="shared" si="1"/>
        <v>315</v>
      </c>
      <c r="I89" s="10"/>
      <c r="J89" s="10">
        <f t="shared" si="2"/>
        <v>315</v>
      </c>
      <c r="K89" s="10"/>
      <c r="L89" s="10">
        <f t="shared" si="3"/>
        <v>315</v>
      </c>
      <c r="M89" s="10"/>
      <c r="N89" s="11">
        <f t="shared" si="44"/>
        <v>315</v>
      </c>
      <c r="O89" s="11"/>
      <c r="P89" s="29">
        <f t="shared" si="5"/>
        <v>315</v>
      </c>
      <c r="Q89" s="10"/>
      <c r="R89" s="10">
        <f t="shared" si="26"/>
        <v>315</v>
      </c>
      <c r="S89" s="10"/>
      <c r="T89" s="29">
        <f t="shared" si="7"/>
        <v>315</v>
      </c>
      <c r="U89" s="10">
        <v>-3.6</v>
      </c>
      <c r="V89" s="10"/>
      <c r="W89" s="10"/>
      <c r="X89" s="68">
        <f t="shared" ref="X89:X137" si="45">V89+W89</f>
        <v>0</v>
      </c>
      <c r="Y89" s="71"/>
      <c r="Z89" s="79"/>
    </row>
    <row r="90" spans="1:26" ht="47.25" hidden="1">
      <c r="A90" s="7" t="s">
        <v>26</v>
      </c>
      <c r="B90" s="7" t="s">
        <v>68</v>
      </c>
      <c r="C90" s="7" t="s">
        <v>2</v>
      </c>
      <c r="D90" s="7" t="s">
        <v>56</v>
      </c>
      <c r="E90" s="16" t="s">
        <v>69</v>
      </c>
      <c r="F90" s="17">
        <v>315</v>
      </c>
      <c r="G90" s="17"/>
      <c r="H90" s="11">
        <f t="shared" si="1"/>
        <v>315</v>
      </c>
      <c r="I90" s="11"/>
      <c r="J90" s="11">
        <f t="shared" si="2"/>
        <v>315</v>
      </c>
      <c r="K90" s="11"/>
      <c r="L90" s="11">
        <f t="shared" si="3"/>
        <v>315</v>
      </c>
      <c r="M90" s="11"/>
      <c r="N90" s="11">
        <f t="shared" si="44"/>
        <v>315</v>
      </c>
      <c r="O90" s="11"/>
      <c r="P90" s="30">
        <f t="shared" si="5"/>
        <v>315</v>
      </c>
      <c r="Q90" s="11"/>
      <c r="R90" s="11">
        <f t="shared" si="26"/>
        <v>315</v>
      </c>
      <c r="S90" s="11"/>
      <c r="T90" s="30">
        <f t="shared" si="7"/>
        <v>315</v>
      </c>
      <c r="U90" s="11">
        <v>-3.6</v>
      </c>
      <c r="V90" s="11"/>
      <c r="W90" s="11"/>
      <c r="X90" s="68">
        <f t="shared" si="45"/>
        <v>0</v>
      </c>
      <c r="Y90" s="71"/>
      <c r="Z90" s="79"/>
    </row>
    <row r="91" spans="1:26" ht="47.25">
      <c r="A91" s="5" t="s">
        <v>0</v>
      </c>
      <c r="B91" s="5" t="s">
        <v>204</v>
      </c>
      <c r="C91" s="5" t="s">
        <v>2</v>
      </c>
      <c r="D91" s="5" t="s">
        <v>56</v>
      </c>
      <c r="E91" s="53" t="s">
        <v>70</v>
      </c>
      <c r="F91" s="13">
        <v>7402.3</v>
      </c>
      <c r="G91" s="13"/>
      <c r="H91" s="10">
        <f t="shared" si="1"/>
        <v>7402.3</v>
      </c>
      <c r="I91" s="10"/>
      <c r="J91" s="10">
        <f t="shared" si="2"/>
        <v>7402.3</v>
      </c>
      <c r="K91" s="10"/>
      <c r="L91" s="10">
        <f t="shared" si="3"/>
        <v>7402.3</v>
      </c>
      <c r="M91" s="10" t="e">
        <f>#REF!+M92+M93+M94+M95+M96</f>
        <v>#REF!</v>
      </c>
      <c r="N91" s="10" t="e">
        <f>#REF!+N92+N93+N94+N95+N96</f>
        <v>#REF!</v>
      </c>
      <c r="O91" s="10" t="e">
        <f>#REF!+O92+O93+O94+O95+O96</f>
        <v>#REF!</v>
      </c>
      <c r="P91" s="29" t="e">
        <f>#REF!+P92+P93+P94+P95+P96</f>
        <v>#REF!</v>
      </c>
      <c r="Q91" s="10" t="e">
        <f>#REF!+Q92+Q93+Q94+Q95+Q96</f>
        <v>#REF!</v>
      </c>
      <c r="R91" s="10" t="e">
        <f>#REF!+R92+R93+R94+R95+R96</f>
        <v>#REF!</v>
      </c>
      <c r="S91" s="10"/>
      <c r="T91" s="10" t="e">
        <f>#REF!+T92+T93+T94+T95+T96</f>
        <v>#REF!</v>
      </c>
      <c r="U91" s="10" t="e">
        <f>#REF!+U92+U93+U94+U95+U96</f>
        <v>#REF!</v>
      </c>
      <c r="V91" s="10" t="e">
        <f>#REF!+V92+V93+V94+V95+V96</f>
        <v>#REF!</v>
      </c>
      <c r="W91" s="10" t="e">
        <f>#REF!+W92+W93+W94+W96</f>
        <v>#REF!</v>
      </c>
      <c r="X91" s="67">
        <f>X92+X93+X94+X96</f>
        <v>5499</v>
      </c>
      <c r="Y91" s="67">
        <f t="shared" ref="Y91:Z91" si="46">Y92+Y93+Y94+Y96</f>
        <v>0</v>
      </c>
      <c r="Z91" s="10">
        <f t="shared" si="46"/>
        <v>5499</v>
      </c>
    </row>
    <row r="92" spans="1:26" ht="47.25">
      <c r="A92" s="7" t="s">
        <v>34</v>
      </c>
      <c r="B92" s="7" t="s">
        <v>205</v>
      </c>
      <c r="C92" s="7" t="s">
        <v>2</v>
      </c>
      <c r="D92" s="7" t="s">
        <v>56</v>
      </c>
      <c r="E92" s="16" t="s">
        <v>71</v>
      </c>
      <c r="F92" s="17">
        <v>1320</v>
      </c>
      <c r="G92" s="17"/>
      <c r="H92" s="11">
        <f t="shared" si="1"/>
        <v>1320</v>
      </c>
      <c r="I92" s="11">
        <v>2747</v>
      </c>
      <c r="J92" s="11">
        <f t="shared" si="2"/>
        <v>4067</v>
      </c>
      <c r="K92" s="11"/>
      <c r="L92" s="11">
        <f t="shared" si="3"/>
        <v>4067</v>
      </c>
      <c r="M92" s="11">
        <v>-2747</v>
      </c>
      <c r="N92" s="11">
        <f>L92+M92</f>
        <v>1320</v>
      </c>
      <c r="O92" s="11"/>
      <c r="P92" s="30">
        <f t="shared" si="5"/>
        <v>1320</v>
      </c>
      <c r="Q92" s="11"/>
      <c r="R92" s="11">
        <f t="shared" si="26"/>
        <v>1320</v>
      </c>
      <c r="S92" s="11"/>
      <c r="T92" s="30">
        <f t="shared" ref="T92:T137" si="47">R92+S92</f>
        <v>1320</v>
      </c>
      <c r="U92" s="11">
        <v>92.7</v>
      </c>
      <c r="V92" s="11">
        <v>1550.3</v>
      </c>
      <c r="W92" s="11"/>
      <c r="X92" s="68">
        <v>1972</v>
      </c>
      <c r="Y92" s="71"/>
      <c r="Z92" s="79">
        <f>X92+Y92</f>
        <v>1972</v>
      </c>
    </row>
    <row r="93" spans="1:26" ht="47.25">
      <c r="A93" s="7" t="s">
        <v>61</v>
      </c>
      <c r="B93" s="7" t="s">
        <v>205</v>
      </c>
      <c r="C93" s="7" t="s">
        <v>2</v>
      </c>
      <c r="D93" s="7" t="s">
        <v>56</v>
      </c>
      <c r="E93" s="16" t="s">
        <v>71</v>
      </c>
      <c r="F93" s="17">
        <v>349</v>
      </c>
      <c r="G93" s="17"/>
      <c r="H93" s="11">
        <f t="shared" si="1"/>
        <v>349</v>
      </c>
      <c r="I93" s="11"/>
      <c r="J93" s="11">
        <f t="shared" si="2"/>
        <v>349</v>
      </c>
      <c r="K93" s="11"/>
      <c r="L93" s="11">
        <f t="shared" si="3"/>
        <v>349</v>
      </c>
      <c r="M93" s="11"/>
      <c r="N93" s="11">
        <f t="shared" ref="N93:N114" si="48">L93+M93</f>
        <v>349</v>
      </c>
      <c r="O93" s="11"/>
      <c r="P93" s="30">
        <f t="shared" ref="P93:P137" si="49">N93+O93</f>
        <v>349</v>
      </c>
      <c r="Q93" s="11"/>
      <c r="R93" s="11">
        <f t="shared" si="26"/>
        <v>349</v>
      </c>
      <c r="S93" s="11"/>
      <c r="T93" s="30">
        <f t="shared" si="47"/>
        <v>349</v>
      </c>
      <c r="U93" s="11">
        <v>13.4</v>
      </c>
      <c r="V93" s="11">
        <v>471</v>
      </c>
      <c r="W93" s="11"/>
      <c r="X93" s="68">
        <v>375</v>
      </c>
      <c r="Y93" s="71"/>
      <c r="Z93" s="79">
        <f t="shared" ref="Z93:Z96" si="50">X93+Y93</f>
        <v>375</v>
      </c>
    </row>
    <row r="94" spans="1:26" ht="45" customHeight="1">
      <c r="A94" s="7" t="s">
        <v>55</v>
      </c>
      <c r="B94" s="7" t="s">
        <v>205</v>
      </c>
      <c r="C94" s="7" t="s">
        <v>2</v>
      </c>
      <c r="D94" s="7" t="s">
        <v>56</v>
      </c>
      <c r="E94" s="16" t="s">
        <v>71</v>
      </c>
      <c r="F94" s="17">
        <v>915.7</v>
      </c>
      <c r="G94" s="17"/>
      <c r="H94" s="11">
        <f t="shared" si="1"/>
        <v>915.7</v>
      </c>
      <c r="I94" s="11"/>
      <c r="J94" s="11">
        <f t="shared" si="2"/>
        <v>915.7</v>
      </c>
      <c r="K94" s="11"/>
      <c r="L94" s="11">
        <f t="shared" si="3"/>
        <v>915.7</v>
      </c>
      <c r="M94" s="11"/>
      <c r="N94" s="11">
        <f t="shared" si="48"/>
        <v>915.7</v>
      </c>
      <c r="O94" s="11"/>
      <c r="P94" s="30">
        <f t="shared" si="49"/>
        <v>915.7</v>
      </c>
      <c r="Q94" s="11"/>
      <c r="R94" s="11">
        <f t="shared" si="26"/>
        <v>915.7</v>
      </c>
      <c r="S94" s="11"/>
      <c r="T94" s="30">
        <f t="shared" si="47"/>
        <v>915.7</v>
      </c>
      <c r="U94" s="11"/>
      <c r="V94" s="11">
        <v>1112.4000000000001</v>
      </c>
      <c r="W94" s="11"/>
      <c r="X94" s="68">
        <v>1111.5999999999999</v>
      </c>
      <c r="Y94" s="71"/>
      <c r="Z94" s="79">
        <f t="shared" si="50"/>
        <v>1111.5999999999999</v>
      </c>
    </row>
    <row r="95" spans="1:26" ht="0.75" hidden="1" customHeight="1">
      <c r="A95" s="7" t="s">
        <v>62</v>
      </c>
      <c r="B95" s="7" t="s">
        <v>205</v>
      </c>
      <c r="C95" s="7" t="s">
        <v>2</v>
      </c>
      <c r="D95" s="7" t="s">
        <v>56</v>
      </c>
      <c r="E95" s="16" t="s">
        <v>71</v>
      </c>
      <c r="F95" s="17">
        <v>3183</v>
      </c>
      <c r="G95" s="17"/>
      <c r="H95" s="11">
        <f t="shared" si="1"/>
        <v>3183</v>
      </c>
      <c r="I95" s="11"/>
      <c r="J95" s="11">
        <f t="shared" si="2"/>
        <v>3183</v>
      </c>
      <c r="K95" s="11"/>
      <c r="L95" s="11">
        <f t="shared" ref="L95:L138" si="51">J95+K95</f>
        <v>3183</v>
      </c>
      <c r="M95" s="11"/>
      <c r="N95" s="11">
        <f t="shared" si="48"/>
        <v>3183</v>
      </c>
      <c r="O95" s="11"/>
      <c r="P95" s="30">
        <f t="shared" si="49"/>
        <v>3183</v>
      </c>
      <c r="Q95" s="11"/>
      <c r="R95" s="11">
        <f t="shared" si="26"/>
        <v>3183</v>
      </c>
      <c r="S95" s="11"/>
      <c r="T95" s="30">
        <f t="shared" si="47"/>
        <v>3183</v>
      </c>
      <c r="U95" s="11">
        <v>637.4</v>
      </c>
      <c r="V95" s="11"/>
      <c r="W95" s="11"/>
      <c r="X95" s="68"/>
      <c r="Y95" s="71"/>
      <c r="Z95" s="79">
        <f t="shared" si="50"/>
        <v>0</v>
      </c>
    </row>
    <row r="96" spans="1:26" ht="47.25">
      <c r="A96" s="7" t="s">
        <v>26</v>
      </c>
      <c r="B96" s="7" t="s">
        <v>205</v>
      </c>
      <c r="C96" s="7" t="s">
        <v>2</v>
      </c>
      <c r="D96" s="7" t="s">
        <v>56</v>
      </c>
      <c r="E96" s="16" t="s">
        <v>71</v>
      </c>
      <c r="F96" s="17">
        <v>827.6</v>
      </c>
      <c r="G96" s="17"/>
      <c r="H96" s="11">
        <f t="shared" si="1"/>
        <v>827.6</v>
      </c>
      <c r="I96" s="11"/>
      <c r="J96" s="11">
        <f t="shared" si="2"/>
        <v>827.6</v>
      </c>
      <c r="K96" s="11"/>
      <c r="L96" s="11">
        <f t="shared" si="51"/>
        <v>827.6</v>
      </c>
      <c r="M96" s="11"/>
      <c r="N96" s="11">
        <f t="shared" si="48"/>
        <v>827.6</v>
      </c>
      <c r="O96" s="11"/>
      <c r="P96" s="30">
        <f t="shared" si="49"/>
        <v>827.6</v>
      </c>
      <c r="Q96" s="11"/>
      <c r="R96" s="11">
        <f t="shared" si="26"/>
        <v>827.6</v>
      </c>
      <c r="S96" s="11"/>
      <c r="T96" s="30">
        <f t="shared" si="47"/>
        <v>827.6</v>
      </c>
      <c r="U96" s="11">
        <v>8.6999999999999993</v>
      </c>
      <c r="V96" s="11">
        <v>4781.6000000000004</v>
      </c>
      <c r="W96" s="11">
        <v>-903</v>
      </c>
      <c r="X96" s="68">
        <v>2040.4</v>
      </c>
      <c r="Y96" s="71"/>
      <c r="Z96" s="79">
        <f t="shared" si="50"/>
        <v>2040.4</v>
      </c>
    </row>
    <row r="97" spans="1:26" ht="65.25" customHeight="1">
      <c r="A97" s="5" t="s">
        <v>0</v>
      </c>
      <c r="B97" s="5" t="s">
        <v>206</v>
      </c>
      <c r="C97" s="5" t="s">
        <v>2</v>
      </c>
      <c r="D97" s="5" t="s">
        <v>56</v>
      </c>
      <c r="E97" s="53" t="s">
        <v>177</v>
      </c>
      <c r="F97" s="13">
        <v>2017</v>
      </c>
      <c r="G97" s="13"/>
      <c r="H97" s="10">
        <f t="shared" si="1"/>
        <v>2017</v>
      </c>
      <c r="I97" s="10">
        <v>-2017</v>
      </c>
      <c r="J97" s="11">
        <f t="shared" si="2"/>
        <v>0</v>
      </c>
      <c r="K97" s="11"/>
      <c r="L97" s="10">
        <f t="shared" si="51"/>
        <v>0</v>
      </c>
      <c r="M97" s="10">
        <v>2017</v>
      </c>
      <c r="N97" s="10">
        <f t="shared" si="48"/>
        <v>2017</v>
      </c>
      <c r="O97" s="10"/>
      <c r="P97" s="29">
        <f t="shared" si="49"/>
        <v>2017</v>
      </c>
      <c r="Q97" s="10"/>
      <c r="R97" s="10">
        <f t="shared" si="26"/>
        <v>2017</v>
      </c>
      <c r="S97" s="10"/>
      <c r="T97" s="29">
        <f t="shared" si="47"/>
        <v>2017</v>
      </c>
      <c r="U97" s="10">
        <v>362</v>
      </c>
      <c r="V97" s="10">
        <v>1320</v>
      </c>
      <c r="W97" s="10"/>
      <c r="X97" s="67">
        <f>X98</f>
        <v>3077</v>
      </c>
      <c r="Y97" s="67">
        <f t="shared" ref="Y97:Z97" si="52">Y98</f>
        <v>0</v>
      </c>
      <c r="Z97" s="10">
        <f t="shared" si="52"/>
        <v>3077</v>
      </c>
    </row>
    <row r="98" spans="1:26" ht="63">
      <c r="A98" s="7" t="s">
        <v>34</v>
      </c>
      <c r="B98" s="7" t="s">
        <v>207</v>
      </c>
      <c r="C98" s="7" t="s">
        <v>2</v>
      </c>
      <c r="D98" s="7" t="s">
        <v>56</v>
      </c>
      <c r="E98" s="16" t="s">
        <v>178</v>
      </c>
      <c r="F98" s="17">
        <v>2017</v>
      </c>
      <c r="G98" s="17"/>
      <c r="H98" s="11">
        <f t="shared" si="1"/>
        <v>2017</v>
      </c>
      <c r="I98" s="11">
        <v>-2017</v>
      </c>
      <c r="J98" s="11">
        <f t="shared" si="2"/>
        <v>0</v>
      </c>
      <c r="K98" s="11"/>
      <c r="L98" s="11">
        <f t="shared" si="51"/>
        <v>0</v>
      </c>
      <c r="M98" s="11">
        <v>2017</v>
      </c>
      <c r="N98" s="11">
        <f t="shared" si="48"/>
        <v>2017</v>
      </c>
      <c r="O98" s="11"/>
      <c r="P98" s="30">
        <f t="shared" si="49"/>
        <v>2017</v>
      </c>
      <c r="Q98" s="11"/>
      <c r="R98" s="11">
        <f t="shared" si="26"/>
        <v>2017</v>
      </c>
      <c r="S98" s="11"/>
      <c r="T98" s="30">
        <f t="shared" si="47"/>
        <v>2017</v>
      </c>
      <c r="U98" s="11">
        <v>362</v>
      </c>
      <c r="V98" s="11">
        <v>1320</v>
      </c>
      <c r="W98" s="11"/>
      <c r="X98" s="68">
        <v>3077</v>
      </c>
      <c r="Y98" s="71"/>
      <c r="Z98" s="79">
        <f>X98+Y98</f>
        <v>3077</v>
      </c>
    </row>
    <row r="99" spans="1:26" ht="94.5">
      <c r="A99" s="5" t="s">
        <v>0</v>
      </c>
      <c r="B99" s="5" t="s">
        <v>208</v>
      </c>
      <c r="C99" s="5" t="s">
        <v>2</v>
      </c>
      <c r="D99" s="5" t="s">
        <v>56</v>
      </c>
      <c r="E99" s="12" t="s">
        <v>179</v>
      </c>
      <c r="F99" s="13">
        <v>730</v>
      </c>
      <c r="G99" s="13"/>
      <c r="H99" s="10">
        <f t="shared" si="1"/>
        <v>730</v>
      </c>
      <c r="I99" s="10">
        <v>-730</v>
      </c>
      <c r="J99" s="11">
        <f t="shared" si="2"/>
        <v>0</v>
      </c>
      <c r="K99" s="11"/>
      <c r="L99" s="10">
        <f t="shared" si="51"/>
        <v>0</v>
      </c>
      <c r="M99" s="10">
        <v>730</v>
      </c>
      <c r="N99" s="10">
        <f t="shared" si="48"/>
        <v>730</v>
      </c>
      <c r="O99" s="10"/>
      <c r="P99" s="29">
        <f t="shared" si="49"/>
        <v>730</v>
      </c>
      <c r="Q99" s="10"/>
      <c r="R99" s="10">
        <f t="shared" si="26"/>
        <v>730</v>
      </c>
      <c r="S99" s="10"/>
      <c r="T99" s="29">
        <f t="shared" si="47"/>
        <v>730</v>
      </c>
      <c r="U99" s="10">
        <v>103.6</v>
      </c>
      <c r="V99" s="10">
        <v>697.2</v>
      </c>
      <c r="W99" s="10"/>
      <c r="X99" s="67">
        <f>X100</f>
        <v>660.8</v>
      </c>
      <c r="Y99" s="67">
        <f t="shared" ref="Y99:Z99" si="53">Y100</f>
        <v>0</v>
      </c>
      <c r="Z99" s="10">
        <f t="shared" si="53"/>
        <v>660.8</v>
      </c>
    </row>
    <row r="100" spans="1:26" ht="99" customHeight="1">
      <c r="A100" s="7" t="s">
        <v>34</v>
      </c>
      <c r="B100" s="7" t="s">
        <v>209</v>
      </c>
      <c r="C100" s="7" t="s">
        <v>2</v>
      </c>
      <c r="D100" s="7" t="s">
        <v>56</v>
      </c>
      <c r="E100" s="16" t="s">
        <v>180</v>
      </c>
      <c r="F100" s="17">
        <v>730</v>
      </c>
      <c r="G100" s="17"/>
      <c r="H100" s="11">
        <f t="shared" si="1"/>
        <v>730</v>
      </c>
      <c r="I100" s="11">
        <v>-730</v>
      </c>
      <c r="J100" s="11">
        <f t="shared" si="2"/>
        <v>0</v>
      </c>
      <c r="K100" s="11"/>
      <c r="L100" s="11">
        <f t="shared" si="51"/>
        <v>0</v>
      </c>
      <c r="M100" s="11">
        <v>730</v>
      </c>
      <c r="N100" s="11">
        <f t="shared" si="48"/>
        <v>730</v>
      </c>
      <c r="O100" s="11"/>
      <c r="P100" s="30">
        <f t="shared" si="49"/>
        <v>730</v>
      </c>
      <c r="Q100" s="11"/>
      <c r="R100" s="11">
        <f t="shared" si="26"/>
        <v>730</v>
      </c>
      <c r="S100" s="11"/>
      <c r="T100" s="30">
        <f t="shared" si="47"/>
        <v>730</v>
      </c>
      <c r="U100" s="11">
        <v>103.6</v>
      </c>
      <c r="V100" s="11">
        <v>697.2</v>
      </c>
      <c r="W100" s="11"/>
      <c r="X100" s="68">
        <v>660.8</v>
      </c>
      <c r="Y100" s="71"/>
      <c r="Z100" s="79">
        <f>X100+Y100</f>
        <v>660.8</v>
      </c>
    </row>
    <row r="101" spans="1:26" ht="0.75" hidden="1" customHeight="1">
      <c r="A101" s="5" t="s">
        <v>0</v>
      </c>
      <c r="B101" s="5" t="s">
        <v>72</v>
      </c>
      <c r="C101" s="5" t="s">
        <v>2</v>
      </c>
      <c r="D101" s="5" t="s">
        <v>56</v>
      </c>
      <c r="E101" s="12" t="s">
        <v>73</v>
      </c>
      <c r="F101" s="13">
        <v>75</v>
      </c>
      <c r="G101" s="13"/>
      <c r="H101" s="10">
        <f t="shared" si="1"/>
        <v>75</v>
      </c>
      <c r="I101" s="10"/>
      <c r="J101" s="10">
        <f t="shared" si="2"/>
        <v>75</v>
      </c>
      <c r="K101" s="10"/>
      <c r="L101" s="10">
        <f t="shared" si="51"/>
        <v>75</v>
      </c>
      <c r="M101" s="10"/>
      <c r="N101" s="10">
        <f>L101+M101</f>
        <v>75</v>
      </c>
      <c r="O101" s="10"/>
      <c r="P101" s="29">
        <f t="shared" si="49"/>
        <v>75</v>
      </c>
      <c r="Q101" s="10"/>
      <c r="R101" s="10">
        <f t="shared" si="26"/>
        <v>75</v>
      </c>
      <c r="S101" s="10"/>
      <c r="T101" s="29">
        <f t="shared" si="47"/>
        <v>75</v>
      </c>
      <c r="U101" s="10"/>
      <c r="V101" s="10">
        <v>1241.5999999999999</v>
      </c>
      <c r="W101" s="10">
        <v>-1241.5999999999999</v>
      </c>
      <c r="X101" s="67">
        <f t="shared" si="45"/>
        <v>0</v>
      </c>
      <c r="Y101" s="71"/>
      <c r="Z101" s="79"/>
    </row>
    <row r="102" spans="1:26" ht="65.25" hidden="1" customHeight="1">
      <c r="A102" s="7" t="s">
        <v>26</v>
      </c>
      <c r="B102" s="7" t="s">
        <v>74</v>
      </c>
      <c r="C102" s="7" t="s">
        <v>2</v>
      </c>
      <c r="D102" s="7" t="s">
        <v>56</v>
      </c>
      <c r="E102" s="16" t="s">
        <v>75</v>
      </c>
      <c r="F102" s="17">
        <v>75</v>
      </c>
      <c r="G102" s="17"/>
      <c r="H102" s="11">
        <f t="shared" si="1"/>
        <v>75</v>
      </c>
      <c r="I102" s="11"/>
      <c r="J102" s="11">
        <f t="shared" si="2"/>
        <v>75</v>
      </c>
      <c r="K102" s="11"/>
      <c r="L102" s="11">
        <f t="shared" si="51"/>
        <v>75</v>
      </c>
      <c r="M102" s="11"/>
      <c r="N102" s="11">
        <f t="shared" si="48"/>
        <v>75</v>
      </c>
      <c r="O102" s="11"/>
      <c r="P102" s="30">
        <f t="shared" si="49"/>
        <v>75</v>
      </c>
      <c r="Q102" s="11"/>
      <c r="R102" s="11">
        <f t="shared" si="26"/>
        <v>75</v>
      </c>
      <c r="S102" s="11"/>
      <c r="T102" s="30">
        <f t="shared" si="47"/>
        <v>75</v>
      </c>
      <c r="U102" s="11"/>
      <c r="V102" s="11">
        <v>1241.5999999999999</v>
      </c>
      <c r="W102" s="11">
        <v>-1241.5999999999999</v>
      </c>
      <c r="X102" s="68">
        <f t="shared" si="45"/>
        <v>0</v>
      </c>
      <c r="Y102" s="71"/>
      <c r="Z102" s="79"/>
    </row>
    <row r="103" spans="1:26" ht="99" hidden="1" customHeight="1">
      <c r="A103" s="5" t="s">
        <v>0</v>
      </c>
      <c r="B103" s="5" t="s">
        <v>210</v>
      </c>
      <c r="C103" s="5" t="s">
        <v>2</v>
      </c>
      <c r="D103" s="5" t="s">
        <v>56</v>
      </c>
      <c r="E103" s="12" t="s">
        <v>76</v>
      </c>
      <c r="F103" s="13">
        <v>2009</v>
      </c>
      <c r="G103" s="13"/>
      <c r="H103" s="10">
        <f t="shared" ref="H103:H138" si="54">F103+G103</f>
        <v>2009</v>
      </c>
      <c r="I103" s="10"/>
      <c r="J103" s="10">
        <f t="shared" ref="J103:J137" si="55">H103+I103</f>
        <v>2009</v>
      </c>
      <c r="K103" s="10"/>
      <c r="L103" s="10">
        <f t="shared" si="51"/>
        <v>2009</v>
      </c>
      <c r="M103" s="10"/>
      <c r="N103" s="10">
        <f t="shared" si="48"/>
        <v>2009</v>
      </c>
      <c r="O103" s="10"/>
      <c r="P103" s="29">
        <f t="shared" si="49"/>
        <v>2009</v>
      </c>
      <c r="Q103" s="10">
        <v>-1109</v>
      </c>
      <c r="R103" s="10">
        <f t="shared" si="26"/>
        <v>900</v>
      </c>
      <c r="S103" s="10"/>
      <c r="T103" s="30">
        <f t="shared" si="47"/>
        <v>900</v>
      </c>
      <c r="U103" s="11">
        <v>600</v>
      </c>
      <c r="V103" s="10">
        <v>4304.5</v>
      </c>
      <c r="W103" s="10">
        <v>-1964.9</v>
      </c>
      <c r="X103" s="67">
        <f>X104</f>
        <v>0</v>
      </c>
      <c r="Y103" s="71"/>
      <c r="Z103" s="79"/>
    </row>
    <row r="104" spans="1:26" ht="39.75" hidden="1" customHeight="1">
      <c r="A104" s="7" t="s">
        <v>26</v>
      </c>
      <c r="B104" s="7" t="s">
        <v>211</v>
      </c>
      <c r="C104" s="7" t="s">
        <v>2</v>
      </c>
      <c r="D104" s="7" t="s">
        <v>56</v>
      </c>
      <c r="E104" s="16" t="s">
        <v>77</v>
      </c>
      <c r="F104" s="17">
        <v>2009</v>
      </c>
      <c r="G104" s="17"/>
      <c r="H104" s="11">
        <f t="shared" si="54"/>
        <v>2009</v>
      </c>
      <c r="I104" s="11"/>
      <c r="J104" s="11">
        <f t="shared" si="55"/>
        <v>2009</v>
      </c>
      <c r="K104" s="11"/>
      <c r="L104" s="11">
        <f t="shared" si="51"/>
        <v>2009</v>
      </c>
      <c r="M104" s="11"/>
      <c r="N104" s="11">
        <f t="shared" si="48"/>
        <v>2009</v>
      </c>
      <c r="O104" s="11"/>
      <c r="P104" s="30">
        <f t="shared" si="49"/>
        <v>2009</v>
      </c>
      <c r="Q104" s="11">
        <v>-1109</v>
      </c>
      <c r="R104" s="11">
        <f t="shared" si="26"/>
        <v>900</v>
      </c>
      <c r="S104" s="11"/>
      <c r="T104" s="30">
        <f t="shared" si="47"/>
        <v>900</v>
      </c>
      <c r="U104" s="11">
        <v>600</v>
      </c>
      <c r="V104" s="11">
        <v>4304.5</v>
      </c>
      <c r="W104" s="11">
        <v>-1964.9</v>
      </c>
      <c r="X104" s="69"/>
      <c r="Y104" s="71"/>
      <c r="Z104" s="79"/>
    </row>
    <row r="105" spans="1:26" ht="78.75" hidden="1">
      <c r="A105" s="5" t="s">
        <v>0</v>
      </c>
      <c r="B105" s="5" t="s">
        <v>78</v>
      </c>
      <c r="C105" s="5" t="s">
        <v>2</v>
      </c>
      <c r="D105" s="5" t="s">
        <v>0</v>
      </c>
      <c r="E105" s="12" t="s">
        <v>79</v>
      </c>
      <c r="F105" s="13">
        <v>176</v>
      </c>
      <c r="G105" s="13"/>
      <c r="H105" s="10">
        <f t="shared" si="54"/>
        <v>176</v>
      </c>
      <c r="I105" s="10"/>
      <c r="J105" s="10">
        <f t="shared" si="55"/>
        <v>176</v>
      </c>
      <c r="K105" s="10"/>
      <c r="L105" s="10">
        <f t="shared" si="51"/>
        <v>176</v>
      </c>
      <c r="M105" s="10"/>
      <c r="N105" s="10">
        <f t="shared" si="48"/>
        <v>176</v>
      </c>
      <c r="O105" s="10"/>
      <c r="P105" s="29">
        <f t="shared" si="49"/>
        <v>176</v>
      </c>
      <c r="Q105" s="10">
        <v>-100</v>
      </c>
      <c r="R105" s="10">
        <f t="shared" si="26"/>
        <v>76</v>
      </c>
      <c r="S105" s="10"/>
      <c r="T105" s="29">
        <f t="shared" si="47"/>
        <v>76</v>
      </c>
      <c r="U105" s="10">
        <v>-76</v>
      </c>
      <c r="V105" s="10">
        <v>743.9</v>
      </c>
      <c r="W105" s="10">
        <v>-743.9</v>
      </c>
      <c r="X105" s="67">
        <f t="shared" si="45"/>
        <v>0</v>
      </c>
      <c r="Y105" s="71"/>
      <c r="Z105" s="79"/>
    </row>
    <row r="106" spans="1:26" ht="78.75" hidden="1">
      <c r="A106" s="7" t="s">
        <v>26</v>
      </c>
      <c r="B106" s="7" t="s">
        <v>80</v>
      </c>
      <c r="C106" s="7" t="s">
        <v>2</v>
      </c>
      <c r="D106" s="7" t="s">
        <v>56</v>
      </c>
      <c r="E106" s="16" t="s">
        <v>81</v>
      </c>
      <c r="F106" s="17">
        <v>176</v>
      </c>
      <c r="G106" s="17"/>
      <c r="H106" s="11">
        <f t="shared" si="54"/>
        <v>176</v>
      </c>
      <c r="I106" s="11"/>
      <c r="J106" s="11">
        <f t="shared" si="55"/>
        <v>176</v>
      </c>
      <c r="K106" s="11"/>
      <c r="L106" s="11">
        <f t="shared" si="51"/>
        <v>176</v>
      </c>
      <c r="M106" s="11"/>
      <c r="N106" s="11">
        <f t="shared" si="48"/>
        <v>176</v>
      </c>
      <c r="O106" s="11"/>
      <c r="P106" s="30">
        <f t="shared" si="49"/>
        <v>176</v>
      </c>
      <c r="Q106" s="11">
        <v>-100</v>
      </c>
      <c r="R106" s="11">
        <f t="shared" si="26"/>
        <v>76</v>
      </c>
      <c r="S106" s="11"/>
      <c r="T106" s="30">
        <f t="shared" si="47"/>
        <v>76</v>
      </c>
      <c r="U106" s="11">
        <v>-76</v>
      </c>
      <c r="V106" s="11">
        <v>743.9</v>
      </c>
      <c r="W106" s="11">
        <v>-743.9</v>
      </c>
      <c r="X106" s="68">
        <f t="shared" si="45"/>
        <v>0</v>
      </c>
      <c r="Y106" s="71"/>
      <c r="Z106" s="79"/>
    </row>
    <row r="107" spans="1:26" ht="94.5" hidden="1">
      <c r="A107" s="5" t="s">
        <v>0</v>
      </c>
      <c r="B107" s="5" t="s">
        <v>212</v>
      </c>
      <c r="C107" s="5" t="s">
        <v>2</v>
      </c>
      <c r="D107" s="5" t="s">
        <v>56</v>
      </c>
      <c r="E107" s="12" t="s">
        <v>214</v>
      </c>
      <c r="F107" s="13">
        <v>122</v>
      </c>
      <c r="G107" s="13"/>
      <c r="H107" s="10">
        <f t="shared" si="54"/>
        <v>122</v>
      </c>
      <c r="I107" s="10"/>
      <c r="J107" s="10">
        <f t="shared" si="55"/>
        <v>122</v>
      </c>
      <c r="K107" s="10"/>
      <c r="L107" s="10">
        <f t="shared" si="51"/>
        <v>122</v>
      </c>
      <c r="M107" s="10"/>
      <c r="N107" s="10">
        <f t="shared" si="48"/>
        <v>122</v>
      </c>
      <c r="O107" s="10"/>
      <c r="P107" s="29">
        <f t="shared" si="49"/>
        <v>122</v>
      </c>
      <c r="Q107" s="10">
        <v>-100</v>
      </c>
      <c r="R107" s="10">
        <f t="shared" si="26"/>
        <v>22</v>
      </c>
      <c r="S107" s="10"/>
      <c r="T107" s="29">
        <f t="shared" si="47"/>
        <v>22</v>
      </c>
      <c r="U107" s="10"/>
      <c r="V107" s="10">
        <v>244.1</v>
      </c>
      <c r="W107" s="10">
        <v>-110.9</v>
      </c>
      <c r="X107" s="67">
        <f>X108</f>
        <v>0</v>
      </c>
      <c r="Y107" s="71"/>
      <c r="Z107" s="79"/>
    </row>
    <row r="108" spans="1:26" ht="82.5" hidden="1" customHeight="1">
      <c r="A108" s="7" t="s">
        <v>26</v>
      </c>
      <c r="B108" s="7" t="s">
        <v>213</v>
      </c>
      <c r="C108" s="7" t="s">
        <v>2</v>
      </c>
      <c r="D108" s="7" t="s">
        <v>56</v>
      </c>
      <c r="E108" s="16" t="s">
        <v>215</v>
      </c>
      <c r="F108" s="17">
        <v>122</v>
      </c>
      <c r="G108" s="17"/>
      <c r="H108" s="11">
        <f t="shared" si="54"/>
        <v>122</v>
      </c>
      <c r="I108" s="11"/>
      <c r="J108" s="11">
        <f t="shared" si="55"/>
        <v>122</v>
      </c>
      <c r="K108" s="11"/>
      <c r="L108" s="11">
        <f t="shared" si="51"/>
        <v>122</v>
      </c>
      <c r="M108" s="11"/>
      <c r="N108" s="11">
        <f t="shared" si="48"/>
        <v>122</v>
      </c>
      <c r="O108" s="11"/>
      <c r="P108" s="30">
        <f t="shared" si="49"/>
        <v>122</v>
      </c>
      <c r="Q108" s="11">
        <v>-100</v>
      </c>
      <c r="R108" s="11">
        <f t="shared" si="26"/>
        <v>22</v>
      </c>
      <c r="S108" s="11"/>
      <c r="T108" s="30">
        <f t="shared" si="47"/>
        <v>22</v>
      </c>
      <c r="U108" s="11"/>
      <c r="V108" s="11">
        <v>244.1</v>
      </c>
      <c r="W108" s="11">
        <v>-110.9</v>
      </c>
      <c r="X108" s="69"/>
      <c r="Y108" s="71"/>
      <c r="Z108" s="79"/>
    </row>
    <row r="109" spans="1:26" ht="66.75" hidden="1" customHeight="1">
      <c r="A109" s="5" t="s">
        <v>0</v>
      </c>
      <c r="B109" s="5" t="s">
        <v>216</v>
      </c>
      <c r="C109" s="5" t="s">
        <v>2</v>
      </c>
      <c r="D109" s="5" t="s">
        <v>56</v>
      </c>
      <c r="E109" s="12" t="s">
        <v>82</v>
      </c>
      <c r="F109" s="13">
        <v>151</v>
      </c>
      <c r="G109" s="13"/>
      <c r="H109" s="10">
        <f t="shared" si="54"/>
        <v>151</v>
      </c>
      <c r="I109" s="10"/>
      <c r="J109" s="10">
        <f t="shared" si="55"/>
        <v>151</v>
      </c>
      <c r="K109" s="10"/>
      <c r="L109" s="10">
        <f t="shared" si="51"/>
        <v>151</v>
      </c>
      <c r="M109" s="10"/>
      <c r="N109" s="10">
        <f t="shared" si="48"/>
        <v>151</v>
      </c>
      <c r="O109" s="10"/>
      <c r="P109" s="29">
        <f t="shared" si="49"/>
        <v>151</v>
      </c>
      <c r="Q109" s="10"/>
      <c r="R109" s="10">
        <f t="shared" si="26"/>
        <v>151</v>
      </c>
      <c r="S109" s="10"/>
      <c r="T109" s="29">
        <f t="shared" si="47"/>
        <v>151</v>
      </c>
      <c r="U109" s="10"/>
      <c r="V109" s="10">
        <v>65.2</v>
      </c>
      <c r="W109" s="10">
        <v>-22.8</v>
      </c>
      <c r="X109" s="67">
        <f>X110</f>
        <v>0</v>
      </c>
      <c r="Y109" s="71"/>
      <c r="Z109" s="79"/>
    </row>
    <row r="110" spans="1:26" ht="64.5" hidden="1" customHeight="1">
      <c r="A110" s="7" t="s">
        <v>26</v>
      </c>
      <c r="B110" s="7" t="s">
        <v>217</v>
      </c>
      <c r="C110" s="7" t="s">
        <v>2</v>
      </c>
      <c r="D110" s="7" t="s">
        <v>56</v>
      </c>
      <c r="E110" s="16" t="s">
        <v>83</v>
      </c>
      <c r="F110" s="17">
        <v>151</v>
      </c>
      <c r="G110" s="17"/>
      <c r="H110" s="11">
        <f t="shared" si="54"/>
        <v>151</v>
      </c>
      <c r="I110" s="11"/>
      <c r="J110" s="11">
        <f t="shared" si="55"/>
        <v>151</v>
      </c>
      <c r="K110" s="11"/>
      <c r="L110" s="11">
        <f t="shared" si="51"/>
        <v>151</v>
      </c>
      <c r="M110" s="11"/>
      <c r="N110" s="11">
        <f t="shared" si="48"/>
        <v>151</v>
      </c>
      <c r="O110" s="11"/>
      <c r="P110" s="30">
        <f t="shared" si="49"/>
        <v>151</v>
      </c>
      <c r="Q110" s="11"/>
      <c r="R110" s="11">
        <f t="shared" si="26"/>
        <v>151</v>
      </c>
      <c r="S110" s="11"/>
      <c r="T110" s="30">
        <f t="shared" si="47"/>
        <v>151</v>
      </c>
      <c r="U110" s="11"/>
      <c r="V110" s="11">
        <v>65.2</v>
      </c>
      <c r="W110" s="11">
        <v>-22.8</v>
      </c>
      <c r="X110" s="69"/>
      <c r="Y110" s="71"/>
      <c r="Z110" s="79"/>
    </row>
    <row r="111" spans="1:26" ht="78.75">
      <c r="A111" s="5" t="s">
        <v>0</v>
      </c>
      <c r="B111" s="5" t="s">
        <v>218</v>
      </c>
      <c r="C111" s="5" t="s">
        <v>2</v>
      </c>
      <c r="D111" s="5" t="s">
        <v>56</v>
      </c>
      <c r="E111" s="12" t="s">
        <v>175</v>
      </c>
      <c r="F111" s="13">
        <v>7369</v>
      </c>
      <c r="G111" s="13"/>
      <c r="H111" s="10">
        <f t="shared" si="54"/>
        <v>7369</v>
      </c>
      <c r="I111" s="10"/>
      <c r="J111" s="10">
        <f t="shared" si="55"/>
        <v>7369</v>
      </c>
      <c r="K111" s="10"/>
      <c r="L111" s="10">
        <f t="shared" si="51"/>
        <v>7369</v>
      </c>
      <c r="M111" s="10"/>
      <c r="N111" s="10">
        <f t="shared" si="48"/>
        <v>7369</v>
      </c>
      <c r="O111" s="10"/>
      <c r="P111" s="29">
        <f t="shared" si="49"/>
        <v>7369</v>
      </c>
      <c r="Q111" s="10">
        <v>1491.9</v>
      </c>
      <c r="R111" s="10">
        <f t="shared" si="26"/>
        <v>8860.9</v>
      </c>
      <c r="S111" s="10"/>
      <c r="T111" s="29">
        <f t="shared" si="47"/>
        <v>8860.9</v>
      </c>
      <c r="U111" s="10"/>
      <c r="V111" s="10">
        <v>654.6</v>
      </c>
      <c r="W111" s="10"/>
      <c r="X111" s="67">
        <f>X112</f>
        <v>1254.2</v>
      </c>
      <c r="Y111" s="67">
        <f t="shared" ref="Y111:Z111" si="56">Y112</f>
        <v>0</v>
      </c>
      <c r="Z111" s="10">
        <f t="shared" si="56"/>
        <v>1254.2</v>
      </c>
    </row>
    <row r="112" spans="1:26" ht="78.75">
      <c r="A112" s="7" t="s">
        <v>26</v>
      </c>
      <c r="B112" s="7" t="s">
        <v>219</v>
      </c>
      <c r="C112" s="7" t="s">
        <v>2</v>
      </c>
      <c r="D112" s="7" t="s">
        <v>56</v>
      </c>
      <c r="E112" s="16" t="s">
        <v>176</v>
      </c>
      <c r="F112" s="17">
        <v>7369</v>
      </c>
      <c r="G112" s="17"/>
      <c r="H112" s="11">
        <f t="shared" si="54"/>
        <v>7369</v>
      </c>
      <c r="I112" s="11"/>
      <c r="J112" s="11">
        <f t="shared" si="55"/>
        <v>7369</v>
      </c>
      <c r="K112" s="11"/>
      <c r="L112" s="11">
        <f t="shared" si="51"/>
        <v>7369</v>
      </c>
      <c r="M112" s="11"/>
      <c r="N112" s="11">
        <f t="shared" si="48"/>
        <v>7369</v>
      </c>
      <c r="O112" s="11"/>
      <c r="P112" s="30">
        <f t="shared" si="49"/>
        <v>7369</v>
      </c>
      <c r="Q112" s="11">
        <v>1491.9</v>
      </c>
      <c r="R112" s="11">
        <f t="shared" si="26"/>
        <v>8860.9</v>
      </c>
      <c r="S112" s="11"/>
      <c r="T112" s="30">
        <f t="shared" si="47"/>
        <v>8860.9</v>
      </c>
      <c r="U112" s="11"/>
      <c r="V112" s="11">
        <v>654.6</v>
      </c>
      <c r="W112" s="11"/>
      <c r="X112" s="68">
        <v>1254.2</v>
      </c>
      <c r="Y112" s="71"/>
      <c r="Z112" s="79">
        <f>X112+Y112</f>
        <v>1254.2</v>
      </c>
    </row>
    <row r="113" spans="1:26" ht="47.25">
      <c r="A113" s="25" t="s">
        <v>0</v>
      </c>
      <c r="B113" s="25" t="s">
        <v>202</v>
      </c>
      <c r="C113" s="25" t="s">
        <v>2</v>
      </c>
      <c r="D113" s="25" t="s">
        <v>56</v>
      </c>
      <c r="E113" s="12" t="s">
        <v>64</v>
      </c>
      <c r="F113" s="13">
        <v>359.5</v>
      </c>
      <c r="G113" s="13"/>
      <c r="H113" s="13">
        <f t="shared" si="54"/>
        <v>359.5</v>
      </c>
      <c r="I113" s="13"/>
      <c r="J113" s="13">
        <f t="shared" si="55"/>
        <v>359.5</v>
      </c>
      <c r="K113" s="13"/>
      <c r="L113" s="13">
        <f t="shared" si="51"/>
        <v>359.5</v>
      </c>
      <c r="M113" s="13"/>
      <c r="N113" s="17">
        <f t="shared" si="48"/>
        <v>359.5</v>
      </c>
      <c r="O113" s="17"/>
      <c r="P113" s="51">
        <f t="shared" si="49"/>
        <v>359.5</v>
      </c>
      <c r="Q113" s="17">
        <v>-35.9</v>
      </c>
      <c r="R113" s="17">
        <f t="shared" ref="R113:R114" si="57">P113+Q113</f>
        <v>323.60000000000002</v>
      </c>
      <c r="S113" s="17"/>
      <c r="T113" s="32">
        <f t="shared" si="47"/>
        <v>323.60000000000002</v>
      </c>
      <c r="U113" s="13"/>
      <c r="V113" s="13">
        <v>366</v>
      </c>
      <c r="W113" s="13">
        <v>3.3</v>
      </c>
      <c r="X113" s="64">
        <f>X114</f>
        <v>406.9</v>
      </c>
      <c r="Y113" s="64">
        <f t="shared" ref="Y113:Z113" si="58">Y114</f>
        <v>0</v>
      </c>
      <c r="Z113" s="13">
        <f t="shared" si="58"/>
        <v>406.9</v>
      </c>
    </row>
    <row r="114" spans="1:26" ht="46.5" customHeight="1">
      <c r="A114" s="50" t="s">
        <v>55</v>
      </c>
      <c r="B114" s="50" t="s">
        <v>203</v>
      </c>
      <c r="C114" s="50" t="s">
        <v>2</v>
      </c>
      <c r="D114" s="50" t="s">
        <v>56</v>
      </c>
      <c r="E114" s="16" t="s">
        <v>65</v>
      </c>
      <c r="F114" s="17">
        <v>359.5</v>
      </c>
      <c r="G114" s="17"/>
      <c r="H114" s="17">
        <f t="shared" si="54"/>
        <v>359.5</v>
      </c>
      <c r="I114" s="17"/>
      <c r="J114" s="17">
        <f t="shared" si="55"/>
        <v>359.5</v>
      </c>
      <c r="K114" s="17"/>
      <c r="L114" s="17">
        <f t="shared" si="51"/>
        <v>359.5</v>
      </c>
      <c r="M114" s="17"/>
      <c r="N114" s="17">
        <f t="shared" si="48"/>
        <v>359.5</v>
      </c>
      <c r="O114" s="17"/>
      <c r="P114" s="51">
        <f t="shared" si="49"/>
        <v>359.5</v>
      </c>
      <c r="Q114" s="17">
        <v>-35.9</v>
      </c>
      <c r="R114" s="17">
        <f t="shared" si="57"/>
        <v>323.60000000000002</v>
      </c>
      <c r="S114" s="17"/>
      <c r="T114" s="51">
        <f t="shared" si="47"/>
        <v>323.60000000000002</v>
      </c>
      <c r="U114" s="17"/>
      <c r="V114" s="17">
        <v>366</v>
      </c>
      <c r="W114" s="17">
        <v>3.3</v>
      </c>
      <c r="X114" s="65">
        <v>406.9</v>
      </c>
      <c r="Y114" s="71"/>
      <c r="Z114" s="79">
        <f>X114+Y114</f>
        <v>406.9</v>
      </c>
    </row>
    <row r="115" spans="1:26" ht="62.25" customHeight="1">
      <c r="A115" s="25" t="s">
        <v>0</v>
      </c>
      <c r="B115" s="25" t="s">
        <v>198</v>
      </c>
      <c r="C115" s="25" t="s">
        <v>2</v>
      </c>
      <c r="D115" s="25" t="s">
        <v>56</v>
      </c>
      <c r="E115" s="12" t="s">
        <v>199</v>
      </c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32"/>
      <c r="Q115" s="13"/>
      <c r="R115" s="13"/>
      <c r="S115" s="13">
        <v>0.4</v>
      </c>
      <c r="T115" s="51">
        <f t="shared" si="47"/>
        <v>0.4</v>
      </c>
      <c r="U115" s="17"/>
      <c r="V115" s="17">
        <v>18.600000000000001</v>
      </c>
      <c r="W115" s="17">
        <v>-5.4</v>
      </c>
      <c r="X115" s="64">
        <f>X116</f>
        <v>6</v>
      </c>
      <c r="Y115" s="64">
        <f t="shared" ref="Y115:Z115" si="59">Y116</f>
        <v>0</v>
      </c>
      <c r="Z115" s="13">
        <f t="shared" si="59"/>
        <v>6</v>
      </c>
    </row>
    <row r="116" spans="1:26" ht="78.75">
      <c r="A116" s="50" t="s">
        <v>26</v>
      </c>
      <c r="B116" s="50" t="s">
        <v>201</v>
      </c>
      <c r="C116" s="50" t="s">
        <v>2</v>
      </c>
      <c r="D116" s="50" t="s">
        <v>56</v>
      </c>
      <c r="E116" s="16" t="s">
        <v>200</v>
      </c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51"/>
      <c r="Q116" s="17"/>
      <c r="R116" s="17"/>
      <c r="S116" s="17">
        <v>0.4</v>
      </c>
      <c r="T116" s="51">
        <f t="shared" si="47"/>
        <v>0.4</v>
      </c>
      <c r="U116" s="17"/>
      <c r="V116" s="17">
        <v>18.600000000000001</v>
      </c>
      <c r="W116" s="17">
        <v>-5.4</v>
      </c>
      <c r="X116" s="65">
        <v>6</v>
      </c>
      <c r="Y116" s="71"/>
      <c r="Z116" s="79">
        <f>X116+Y116</f>
        <v>6</v>
      </c>
    </row>
    <row r="117" spans="1:26" ht="63">
      <c r="A117" s="25" t="s">
        <v>0</v>
      </c>
      <c r="B117" s="25" t="s">
        <v>222</v>
      </c>
      <c r="C117" s="25" t="s">
        <v>2</v>
      </c>
      <c r="D117" s="25" t="s">
        <v>56</v>
      </c>
      <c r="E117" s="12" t="s">
        <v>223</v>
      </c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32"/>
      <c r="Q117" s="13"/>
      <c r="R117" s="13"/>
      <c r="S117" s="13"/>
      <c r="T117" s="32"/>
      <c r="U117" s="13"/>
      <c r="V117" s="13"/>
      <c r="W117" s="13"/>
      <c r="X117" s="64">
        <f>X118</f>
        <v>3.57</v>
      </c>
      <c r="Y117" s="64">
        <f t="shared" ref="Y117:Z117" si="60">Y118</f>
        <v>0</v>
      </c>
      <c r="Z117" s="13">
        <f t="shared" si="60"/>
        <v>3.57</v>
      </c>
    </row>
    <row r="118" spans="1:26" ht="63">
      <c r="A118" s="50" t="s">
        <v>26</v>
      </c>
      <c r="B118" s="50" t="s">
        <v>224</v>
      </c>
      <c r="C118" s="50" t="s">
        <v>2</v>
      </c>
      <c r="D118" s="50" t="s">
        <v>56</v>
      </c>
      <c r="E118" s="16" t="s">
        <v>225</v>
      </c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51"/>
      <c r="Q118" s="17"/>
      <c r="R118" s="17"/>
      <c r="S118" s="17"/>
      <c r="T118" s="51"/>
      <c r="U118" s="17"/>
      <c r="V118" s="17"/>
      <c r="W118" s="17"/>
      <c r="X118" s="65">
        <v>3.57</v>
      </c>
      <c r="Y118" s="71"/>
      <c r="Z118" s="79">
        <f>X118+Y118</f>
        <v>3.57</v>
      </c>
    </row>
    <row r="119" spans="1:26" ht="63">
      <c r="A119" s="25" t="s">
        <v>0</v>
      </c>
      <c r="B119" s="25" t="s">
        <v>226</v>
      </c>
      <c r="C119" s="25" t="s">
        <v>2</v>
      </c>
      <c r="D119" s="25" t="s">
        <v>56</v>
      </c>
      <c r="E119" s="12" t="s">
        <v>229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32"/>
      <c r="Q119" s="13"/>
      <c r="R119" s="13"/>
      <c r="S119" s="13"/>
      <c r="T119" s="32"/>
      <c r="U119" s="13"/>
      <c r="V119" s="13"/>
      <c r="W119" s="13"/>
      <c r="X119" s="64">
        <f>X120</f>
        <v>2923.73</v>
      </c>
      <c r="Y119" s="64">
        <f t="shared" ref="Y119:Z119" si="61">Y120</f>
        <v>0</v>
      </c>
      <c r="Z119" s="13">
        <f t="shared" si="61"/>
        <v>2923.73</v>
      </c>
    </row>
    <row r="120" spans="1:26" ht="63">
      <c r="A120" s="50" t="s">
        <v>26</v>
      </c>
      <c r="B120" s="50" t="s">
        <v>227</v>
      </c>
      <c r="C120" s="50" t="s">
        <v>2</v>
      </c>
      <c r="D120" s="50" t="s">
        <v>56</v>
      </c>
      <c r="E120" s="16" t="s">
        <v>228</v>
      </c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51"/>
      <c r="Q120" s="17"/>
      <c r="R120" s="17"/>
      <c r="S120" s="17"/>
      <c r="T120" s="51"/>
      <c r="U120" s="17"/>
      <c r="V120" s="17"/>
      <c r="W120" s="17"/>
      <c r="X120" s="65">
        <v>2923.73</v>
      </c>
      <c r="Y120" s="71"/>
      <c r="Z120" s="79">
        <f>X120+Y120</f>
        <v>2923.73</v>
      </c>
    </row>
    <row r="121" spans="1:26" ht="15.75">
      <c r="A121" s="5" t="s">
        <v>0</v>
      </c>
      <c r="B121" s="5" t="s">
        <v>220</v>
      </c>
      <c r="C121" s="5" t="s">
        <v>2</v>
      </c>
      <c r="D121" s="5" t="s">
        <v>56</v>
      </c>
      <c r="E121" s="12" t="s">
        <v>84</v>
      </c>
      <c r="F121" s="13">
        <v>29026.1</v>
      </c>
      <c r="G121" s="13"/>
      <c r="H121" s="10">
        <f t="shared" si="54"/>
        <v>29026.1</v>
      </c>
      <c r="I121" s="10"/>
      <c r="J121" s="10">
        <f t="shared" si="55"/>
        <v>29026.1</v>
      </c>
      <c r="K121" s="10"/>
      <c r="L121" s="10">
        <f t="shared" si="51"/>
        <v>29026.1</v>
      </c>
      <c r="M121" s="10" t="e">
        <f>#REF!+M122</f>
        <v>#REF!</v>
      </c>
      <c r="N121" s="10" t="e">
        <f>#REF!+N122</f>
        <v>#REF!</v>
      </c>
      <c r="O121" s="10"/>
      <c r="P121" s="29" t="e">
        <f t="shared" si="49"/>
        <v>#REF!</v>
      </c>
      <c r="Q121" s="10" t="e">
        <f>#REF!+Q122</f>
        <v>#REF!</v>
      </c>
      <c r="R121" s="10" t="e">
        <f>#REF!+R122</f>
        <v>#REF!</v>
      </c>
      <c r="S121" s="10"/>
      <c r="T121" s="29" t="e">
        <f t="shared" si="47"/>
        <v>#REF!</v>
      </c>
      <c r="U121" s="10" t="e">
        <f>#REF!+U122</f>
        <v>#REF!</v>
      </c>
      <c r="V121" s="10" t="e">
        <f>#REF!+V122</f>
        <v>#REF!</v>
      </c>
      <c r="W121" s="10"/>
      <c r="X121" s="67">
        <f>X122</f>
        <v>18418.599999999999</v>
      </c>
      <c r="Y121" s="67">
        <f t="shared" ref="Y121:Z121" si="62">Y122</f>
        <v>0</v>
      </c>
      <c r="Z121" s="10">
        <f t="shared" si="62"/>
        <v>18418.599999999999</v>
      </c>
    </row>
    <row r="122" spans="1:26" ht="22.5" customHeight="1">
      <c r="A122" s="7" t="s">
        <v>34</v>
      </c>
      <c r="B122" s="7" t="s">
        <v>221</v>
      </c>
      <c r="C122" s="7" t="s">
        <v>2</v>
      </c>
      <c r="D122" s="7" t="s">
        <v>56</v>
      </c>
      <c r="E122" s="16" t="s">
        <v>85</v>
      </c>
      <c r="F122" s="17">
        <v>18588.400000000001</v>
      </c>
      <c r="G122" s="17"/>
      <c r="H122" s="11">
        <f t="shared" si="54"/>
        <v>18588.400000000001</v>
      </c>
      <c r="I122" s="11"/>
      <c r="J122" s="11">
        <f t="shared" si="55"/>
        <v>18588.400000000001</v>
      </c>
      <c r="K122" s="11"/>
      <c r="L122" s="11">
        <f t="shared" si="51"/>
        <v>18588.400000000001</v>
      </c>
      <c r="M122" s="11"/>
      <c r="N122" s="11">
        <f>L122+M122</f>
        <v>18588.400000000001</v>
      </c>
      <c r="O122" s="11"/>
      <c r="P122" s="30">
        <f t="shared" si="49"/>
        <v>18588.400000000001</v>
      </c>
      <c r="Q122" s="11">
        <v>-171.4</v>
      </c>
      <c r="R122" s="11">
        <f t="shared" si="26"/>
        <v>18417</v>
      </c>
      <c r="S122" s="11"/>
      <c r="T122" s="30">
        <f t="shared" si="47"/>
        <v>18417</v>
      </c>
      <c r="U122" s="11">
        <v>841.3</v>
      </c>
      <c r="V122" s="11">
        <v>19997.2</v>
      </c>
      <c r="W122" s="11"/>
      <c r="X122" s="68">
        <v>18418.599999999999</v>
      </c>
      <c r="Y122" s="71"/>
      <c r="Z122" s="79">
        <f>X122+Y122</f>
        <v>18418.599999999999</v>
      </c>
    </row>
    <row r="123" spans="1:26" ht="15.75">
      <c r="A123" s="5" t="s">
        <v>0</v>
      </c>
      <c r="B123" s="5" t="s">
        <v>236</v>
      </c>
      <c r="C123" s="5" t="s">
        <v>2</v>
      </c>
      <c r="D123" s="5" t="s">
        <v>56</v>
      </c>
      <c r="E123" s="12" t="s">
        <v>86</v>
      </c>
      <c r="F123" s="13">
        <v>3.9</v>
      </c>
      <c r="G123" s="13"/>
      <c r="H123" s="10">
        <f t="shared" si="54"/>
        <v>3.9</v>
      </c>
      <c r="I123" s="10"/>
      <c r="J123" s="10">
        <f t="shared" si="55"/>
        <v>3.9</v>
      </c>
      <c r="K123" s="10">
        <f>K124+K126</f>
        <v>4.5</v>
      </c>
      <c r="L123" s="10">
        <f t="shared" si="51"/>
        <v>8.4</v>
      </c>
      <c r="M123" s="10">
        <f t="shared" ref="M123:N123" si="63">M124+M126</f>
        <v>-0.8</v>
      </c>
      <c r="N123" s="10">
        <f t="shared" si="63"/>
        <v>7.6</v>
      </c>
      <c r="O123" s="10"/>
      <c r="P123" s="29">
        <f t="shared" si="49"/>
        <v>7.6</v>
      </c>
      <c r="Q123" s="10"/>
      <c r="R123" s="10">
        <f t="shared" si="26"/>
        <v>7.6</v>
      </c>
      <c r="S123" s="10"/>
      <c r="T123" s="29">
        <f t="shared" si="47"/>
        <v>7.6</v>
      </c>
      <c r="U123" s="10">
        <f>U124+U126+U128</f>
        <v>7.1</v>
      </c>
      <c r="V123" s="10">
        <f>V124+V126+V128</f>
        <v>5.9</v>
      </c>
      <c r="W123" s="10"/>
      <c r="X123" s="67">
        <f t="shared" ref="X123:Z124" si="64">X124</f>
        <v>5.65</v>
      </c>
      <c r="Y123" s="67">
        <f t="shared" si="64"/>
        <v>0</v>
      </c>
      <c r="Z123" s="10">
        <f t="shared" si="64"/>
        <v>5.65</v>
      </c>
    </row>
    <row r="124" spans="1:26" ht="78.75">
      <c r="A124" s="5" t="s">
        <v>0</v>
      </c>
      <c r="B124" s="5" t="s">
        <v>237</v>
      </c>
      <c r="C124" s="5" t="s">
        <v>2</v>
      </c>
      <c r="D124" s="5" t="s">
        <v>56</v>
      </c>
      <c r="E124" s="12" t="s">
        <v>137</v>
      </c>
      <c r="F124" s="13"/>
      <c r="G124" s="13"/>
      <c r="H124" s="10"/>
      <c r="I124" s="10"/>
      <c r="J124" s="10"/>
      <c r="K124" s="10">
        <f>K125</f>
        <v>4.5</v>
      </c>
      <c r="L124" s="10">
        <f t="shared" si="51"/>
        <v>4.5</v>
      </c>
      <c r="M124" s="10">
        <f t="shared" ref="M124:N124" si="65">M125</f>
        <v>0</v>
      </c>
      <c r="N124" s="10">
        <f t="shared" si="65"/>
        <v>4.5</v>
      </c>
      <c r="O124" s="10"/>
      <c r="P124" s="29">
        <f t="shared" si="49"/>
        <v>4.5</v>
      </c>
      <c r="Q124" s="10"/>
      <c r="R124" s="10">
        <f t="shared" si="26"/>
        <v>4.5</v>
      </c>
      <c r="S124" s="10"/>
      <c r="T124" s="29">
        <f t="shared" si="47"/>
        <v>4.5</v>
      </c>
      <c r="U124" s="10">
        <v>6.8</v>
      </c>
      <c r="V124" s="10">
        <v>5.9</v>
      </c>
      <c r="W124" s="10"/>
      <c r="X124" s="67">
        <f t="shared" si="64"/>
        <v>5.65</v>
      </c>
      <c r="Y124" s="67">
        <f t="shared" si="64"/>
        <v>0</v>
      </c>
      <c r="Z124" s="10">
        <f t="shared" si="64"/>
        <v>5.65</v>
      </c>
    </row>
    <row r="125" spans="1:26" ht="78.75">
      <c r="A125" s="7" t="s">
        <v>26</v>
      </c>
      <c r="B125" s="7" t="s">
        <v>238</v>
      </c>
      <c r="C125" s="7" t="s">
        <v>2</v>
      </c>
      <c r="D125" s="7" t="s">
        <v>56</v>
      </c>
      <c r="E125" s="16" t="s">
        <v>181</v>
      </c>
      <c r="F125" s="17"/>
      <c r="G125" s="17"/>
      <c r="H125" s="11"/>
      <c r="I125" s="11"/>
      <c r="J125" s="11"/>
      <c r="K125" s="11">
        <v>4.5</v>
      </c>
      <c r="L125" s="11">
        <f t="shared" si="51"/>
        <v>4.5</v>
      </c>
      <c r="M125" s="11"/>
      <c r="N125" s="11">
        <f>L125+M125</f>
        <v>4.5</v>
      </c>
      <c r="O125" s="11"/>
      <c r="P125" s="30">
        <f t="shared" si="49"/>
        <v>4.5</v>
      </c>
      <c r="Q125" s="11"/>
      <c r="R125" s="11">
        <f t="shared" si="26"/>
        <v>4.5</v>
      </c>
      <c r="S125" s="11"/>
      <c r="T125" s="30">
        <f t="shared" si="47"/>
        <v>4.5</v>
      </c>
      <c r="U125" s="11">
        <v>6.8</v>
      </c>
      <c r="V125" s="11">
        <v>5.9</v>
      </c>
      <c r="W125" s="11"/>
      <c r="X125" s="68">
        <v>5.65</v>
      </c>
      <c r="Y125" s="71"/>
      <c r="Z125" s="79">
        <f>X125+Y125</f>
        <v>5.65</v>
      </c>
    </row>
    <row r="126" spans="1:26" ht="77.25" hidden="1" customHeight="1">
      <c r="A126" s="5" t="s">
        <v>0</v>
      </c>
      <c r="B126" s="5" t="s">
        <v>87</v>
      </c>
      <c r="C126" s="5" t="s">
        <v>2</v>
      </c>
      <c r="D126" s="5" t="s">
        <v>56</v>
      </c>
      <c r="E126" s="12" t="s">
        <v>88</v>
      </c>
      <c r="F126" s="13">
        <v>3.9</v>
      </c>
      <c r="G126" s="13"/>
      <c r="H126" s="10">
        <f t="shared" si="54"/>
        <v>3.9</v>
      </c>
      <c r="I126" s="10"/>
      <c r="J126" s="10">
        <f t="shared" si="55"/>
        <v>3.9</v>
      </c>
      <c r="K126" s="10"/>
      <c r="L126" s="10">
        <f t="shared" si="51"/>
        <v>3.9</v>
      </c>
      <c r="M126" s="10">
        <v>-0.8</v>
      </c>
      <c r="N126" s="10">
        <f>L126+M126</f>
        <v>3.0999999999999996</v>
      </c>
      <c r="O126" s="10"/>
      <c r="P126" s="29">
        <f t="shared" si="49"/>
        <v>3.0999999999999996</v>
      </c>
      <c r="Q126" s="10"/>
      <c r="R126" s="10">
        <f t="shared" si="26"/>
        <v>3.0999999999999996</v>
      </c>
      <c r="S126" s="10"/>
      <c r="T126" s="29">
        <f t="shared" si="47"/>
        <v>3.0999999999999996</v>
      </c>
      <c r="U126" s="10"/>
      <c r="V126" s="10"/>
      <c r="W126" s="10"/>
      <c r="X126" s="68">
        <f t="shared" si="45"/>
        <v>0</v>
      </c>
      <c r="Y126" s="71"/>
      <c r="Z126" s="79"/>
    </row>
    <row r="127" spans="1:26" ht="47.25" hidden="1">
      <c r="A127" s="7" t="s">
        <v>61</v>
      </c>
      <c r="B127" s="7" t="s">
        <v>89</v>
      </c>
      <c r="C127" s="7" t="s">
        <v>2</v>
      </c>
      <c r="D127" s="7" t="s">
        <v>56</v>
      </c>
      <c r="E127" s="16" t="s">
        <v>90</v>
      </c>
      <c r="F127" s="17">
        <v>3.9</v>
      </c>
      <c r="G127" s="17"/>
      <c r="H127" s="11">
        <f t="shared" si="54"/>
        <v>3.9</v>
      </c>
      <c r="I127" s="11"/>
      <c r="J127" s="11">
        <f t="shared" si="55"/>
        <v>3.9</v>
      </c>
      <c r="K127" s="11"/>
      <c r="L127" s="11">
        <f t="shared" si="51"/>
        <v>3.9</v>
      </c>
      <c r="M127" s="11">
        <v>-0.8</v>
      </c>
      <c r="N127" s="11">
        <f t="shared" ref="N127:N137" si="66">L127+M127</f>
        <v>3.0999999999999996</v>
      </c>
      <c r="O127" s="11"/>
      <c r="P127" s="30">
        <f t="shared" si="49"/>
        <v>3.0999999999999996</v>
      </c>
      <c r="Q127" s="11"/>
      <c r="R127" s="11">
        <f t="shared" si="26"/>
        <v>3.0999999999999996</v>
      </c>
      <c r="S127" s="11"/>
      <c r="T127" s="30">
        <f t="shared" si="47"/>
        <v>3.0999999999999996</v>
      </c>
      <c r="U127" s="11"/>
      <c r="V127" s="11"/>
      <c r="W127" s="11"/>
      <c r="X127" s="68">
        <f t="shared" si="45"/>
        <v>0</v>
      </c>
      <c r="Y127" s="71"/>
      <c r="Z127" s="79"/>
    </row>
    <row r="128" spans="1:26" ht="31.5" hidden="1">
      <c r="A128" s="5" t="s">
        <v>0</v>
      </c>
      <c r="B128" s="5" t="s">
        <v>164</v>
      </c>
      <c r="C128" s="5" t="s">
        <v>2</v>
      </c>
      <c r="D128" s="5" t="s">
        <v>56</v>
      </c>
      <c r="E128" s="12" t="s">
        <v>165</v>
      </c>
      <c r="F128" s="13"/>
      <c r="G128" s="13"/>
      <c r="H128" s="10"/>
      <c r="I128" s="10"/>
      <c r="J128" s="10"/>
      <c r="K128" s="10"/>
      <c r="L128" s="10"/>
      <c r="M128" s="10"/>
      <c r="N128" s="10"/>
      <c r="O128" s="10"/>
      <c r="P128" s="29"/>
      <c r="Q128" s="10"/>
      <c r="R128" s="10"/>
      <c r="S128" s="10"/>
      <c r="T128" s="29"/>
      <c r="U128" s="10">
        <v>0.3</v>
      </c>
      <c r="V128" s="10"/>
      <c r="W128" s="10"/>
      <c r="X128" s="68">
        <f t="shared" si="45"/>
        <v>0</v>
      </c>
      <c r="Y128" s="71"/>
      <c r="Z128" s="79"/>
    </row>
    <row r="129" spans="1:26" ht="31.5" hidden="1">
      <c r="A129" s="7" t="s">
        <v>55</v>
      </c>
      <c r="B129" s="7" t="s">
        <v>166</v>
      </c>
      <c r="C129" s="7" t="s">
        <v>2</v>
      </c>
      <c r="D129" s="7" t="s">
        <v>56</v>
      </c>
      <c r="E129" s="16" t="s">
        <v>167</v>
      </c>
      <c r="F129" s="17"/>
      <c r="G129" s="17"/>
      <c r="H129" s="11"/>
      <c r="I129" s="11"/>
      <c r="J129" s="11"/>
      <c r="K129" s="11"/>
      <c r="L129" s="11"/>
      <c r="M129" s="11"/>
      <c r="N129" s="11"/>
      <c r="O129" s="11"/>
      <c r="P129" s="30"/>
      <c r="Q129" s="11"/>
      <c r="R129" s="11"/>
      <c r="S129" s="11"/>
      <c r="T129" s="30"/>
      <c r="U129" s="11">
        <v>0.3</v>
      </c>
      <c r="V129" s="11"/>
      <c r="W129" s="11"/>
      <c r="X129" s="68">
        <f t="shared" si="45"/>
        <v>0</v>
      </c>
      <c r="Y129" s="71"/>
      <c r="Z129" s="79"/>
    </row>
    <row r="130" spans="1:26" ht="31.5" hidden="1">
      <c r="A130" s="5" t="s">
        <v>0</v>
      </c>
      <c r="B130" s="5" t="s">
        <v>144</v>
      </c>
      <c r="C130" s="5" t="s">
        <v>2</v>
      </c>
      <c r="D130" s="5" t="s">
        <v>0</v>
      </c>
      <c r="E130" s="12" t="s">
        <v>145</v>
      </c>
      <c r="F130" s="13"/>
      <c r="G130" s="13"/>
      <c r="H130" s="10"/>
      <c r="I130" s="10"/>
      <c r="J130" s="10"/>
      <c r="K130" s="10"/>
      <c r="L130" s="10"/>
      <c r="M130" s="10"/>
      <c r="N130" s="10"/>
      <c r="O130" s="10">
        <v>65</v>
      </c>
      <c r="P130" s="29">
        <f t="shared" si="49"/>
        <v>65</v>
      </c>
      <c r="Q130" s="10"/>
      <c r="R130" s="10">
        <f t="shared" si="26"/>
        <v>65</v>
      </c>
      <c r="S130" s="10"/>
      <c r="T130" s="29">
        <f t="shared" si="47"/>
        <v>65</v>
      </c>
      <c r="U130" s="10"/>
      <c r="V130" s="10"/>
      <c r="W130" s="10"/>
      <c r="X130" s="68">
        <f t="shared" si="45"/>
        <v>0</v>
      </c>
      <c r="Y130" s="71"/>
      <c r="Z130" s="79"/>
    </row>
    <row r="131" spans="1:26" ht="31.5" hidden="1">
      <c r="A131" s="7" t="s">
        <v>26</v>
      </c>
      <c r="B131" s="7" t="s">
        <v>147</v>
      </c>
      <c r="C131" s="7" t="s">
        <v>2</v>
      </c>
      <c r="D131" s="7" t="s">
        <v>146</v>
      </c>
      <c r="E131" s="16" t="s">
        <v>148</v>
      </c>
      <c r="F131" s="17"/>
      <c r="G131" s="17"/>
      <c r="H131" s="11"/>
      <c r="I131" s="11"/>
      <c r="J131" s="11"/>
      <c r="K131" s="11"/>
      <c r="L131" s="11"/>
      <c r="M131" s="11"/>
      <c r="N131" s="11"/>
      <c r="O131" s="11">
        <v>65</v>
      </c>
      <c r="P131" s="30">
        <f t="shared" si="49"/>
        <v>65</v>
      </c>
      <c r="Q131" s="11"/>
      <c r="R131" s="11">
        <f t="shared" si="26"/>
        <v>65</v>
      </c>
      <c r="S131" s="11"/>
      <c r="T131" s="30">
        <f t="shared" si="47"/>
        <v>65</v>
      </c>
      <c r="U131" s="11"/>
      <c r="V131" s="11"/>
      <c r="W131" s="11"/>
      <c r="X131" s="68">
        <f t="shared" si="45"/>
        <v>0</v>
      </c>
      <c r="Y131" s="71"/>
      <c r="Z131" s="79"/>
    </row>
    <row r="132" spans="1:26" ht="45.75" hidden="1" customHeight="1">
      <c r="A132" s="7" t="s">
        <v>26</v>
      </c>
      <c r="B132" s="7" t="s">
        <v>149</v>
      </c>
      <c r="C132" s="7" t="s">
        <v>2</v>
      </c>
      <c r="D132" s="7" t="s">
        <v>146</v>
      </c>
      <c r="E132" s="16" t="s">
        <v>150</v>
      </c>
      <c r="F132" s="17"/>
      <c r="G132" s="17"/>
      <c r="H132" s="11"/>
      <c r="I132" s="11"/>
      <c r="J132" s="11"/>
      <c r="K132" s="11"/>
      <c r="L132" s="11"/>
      <c r="M132" s="11"/>
      <c r="N132" s="11"/>
      <c r="O132" s="11">
        <v>65</v>
      </c>
      <c r="P132" s="30">
        <f t="shared" si="49"/>
        <v>65</v>
      </c>
      <c r="Q132" s="11"/>
      <c r="R132" s="11">
        <f t="shared" si="26"/>
        <v>65</v>
      </c>
      <c r="S132" s="11"/>
      <c r="T132" s="30">
        <f t="shared" si="47"/>
        <v>65</v>
      </c>
      <c r="U132" s="11"/>
      <c r="V132" s="11"/>
      <c r="W132" s="11"/>
      <c r="X132" s="68">
        <f t="shared" si="45"/>
        <v>0</v>
      </c>
      <c r="Y132" s="71"/>
      <c r="Z132" s="79"/>
    </row>
    <row r="133" spans="1:26" ht="15.75" hidden="1">
      <c r="A133" s="5" t="s">
        <v>0</v>
      </c>
      <c r="B133" s="5" t="s">
        <v>151</v>
      </c>
      <c r="C133" s="5" t="s">
        <v>2</v>
      </c>
      <c r="D133" s="5" t="s">
        <v>0</v>
      </c>
      <c r="E133" s="12" t="s">
        <v>152</v>
      </c>
      <c r="F133" s="13"/>
      <c r="G133" s="13"/>
      <c r="H133" s="10"/>
      <c r="I133" s="10"/>
      <c r="J133" s="10"/>
      <c r="K133" s="10"/>
      <c r="L133" s="10"/>
      <c r="M133" s="10"/>
      <c r="N133" s="10"/>
      <c r="O133" s="10">
        <v>110</v>
      </c>
      <c r="P133" s="29">
        <f t="shared" si="49"/>
        <v>110</v>
      </c>
      <c r="Q133" s="10"/>
      <c r="R133" s="10">
        <f t="shared" si="26"/>
        <v>110</v>
      </c>
      <c r="S133" s="10"/>
      <c r="T133" s="29">
        <f t="shared" si="47"/>
        <v>110</v>
      </c>
      <c r="U133" s="10"/>
      <c r="V133" s="10"/>
      <c r="W133" s="10"/>
      <c r="X133" s="68">
        <f t="shared" si="45"/>
        <v>0</v>
      </c>
      <c r="Y133" s="71"/>
      <c r="Z133" s="79"/>
    </row>
    <row r="134" spans="1:26" ht="31.5" hidden="1">
      <c r="A134" s="7" t="s">
        <v>26</v>
      </c>
      <c r="B134" s="7" t="s">
        <v>153</v>
      </c>
      <c r="C134" s="7" t="s">
        <v>2</v>
      </c>
      <c r="D134" s="7" t="s">
        <v>146</v>
      </c>
      <c r="E134" s="16" t="s">
        <v>154</v>
      </c>
      <c r="F134" s="17"/>
      <c r="G134" s="17"/>
      <c r="H134" s="11"/>
      <c r="I134" s="11"/>
      <c r="J134" s="11"/>
      <c r="K134" s="11"/>
      <c r="L134" s="11"/>
      <c r="M134" s="11"/>
      <c r="N134" s="11"/>
      <c r="O134" s="11">
        <v>110</v>
      </c>
      <c r="P134" s="30">
        <f t="shared" si="49"/>
        <v>110</v>
      </c>
      <c r="Q134" s="11"/>
      <c r="R134" s="11">
        <f t="shared" si="26"/>
        <v>110</v>
      </c>
      <c r="S134" s="11"/>
      <c r="T134" s="30">
        <f t="shared" si="47"/>
        <v>110</v>
      </c>
      <c r="U134" s="11"/>
      <c r="V134" s="11"/>
      <c r="W134" s="11"/>
      <c r="X134" s="68">
        <f t="shared" si="45"/>
        <v>0</v>
      </c>
      <c r="Y134" s="71"/>
      <c r="Z134" s="79"/>
    </row>
    <row r="135" spans="1:26" ht="31.5" hidden="1">
      <c r="A135" s="7" t="s">
        <v>26</v>
      </c>
      <c r="B135" s="7" t="s">
        <v>155</v>
      </c>
      <c r="C135" s="7" t="s">
        <v>2</v>
      </c>
      <c r="D135" s="7" t="s">
        <v>146</v>
      </c>
      <c r="E135" s="16" t="s">
        <v>154</v>
      </c>
      <c r="F135" s="17"/>
      <c r="G135" s="17"/>
      <c r="H135" s="11"/>
      <c r="I135" s="11"/>
      <c r="J135" s="11"/>
      <c r="K135" s="11"/>
      <c r="L135" s="11"/>
      <c r="M135" s="11"/>
      <c r="N135" s="11"/>
      <c r="O135" s="11">
        <v>110</v>
      </c>
      <c r="P135" s="30">
        <f t="shared" si="49"/>
        <v>110</v>
      </c>
      <c r="Q135" s="11"/>
      <c r="R135" s="11">
        <f t="shared" ref="R135:R137" si="67">P135+Q135</f>
        <v>110</v>
      </c>
      <c r="S135" s="11"/>
      <c r="T135" s="30">
        <f t="shared" si="47"/>
        <v>110</v>
      </c>
      <c r="U135" s="11"/>
      <c r="V135" s="11"/>
      <c r="W135" s="11"/>
      <c r="X135" s="68">
        <f t="shared" si="45"/>
        <v>0</v>
      </c>
      <c r="Y135" s="71"/>
      <c r="Z135" s="79"/>
    </row>
    <row r="136" spans="1:26" ht="50.25" customHeight="1">
      <c r="A136" s="5" t="s">
        <v>0</v>
      </c>
      <c r="B136" s="5" t="s">
        <v>113</v>
      </c>
      <c r="C136" s="5" t="s">
        <v>2</v>
      </c>
      <c r="D136" s="5" t="s">
        <v>56</v>
      </c>
      <c r="E136" s="12" t="s">
        <v>111</v>
      </c>
      <c r="F136" s="13"/>
      <c r="G136" s="13">
        <v>-13</v>
      </c>
      <c r="H136" s="10">
        <f t="shared" si="54"/>
        <v>-13</v>
      </c>
      <c r="I136" s="10"/>
      <c r="J136" s="10">
        <f t="shared" si="55"/>
        <v>-13</v>
      </c>
      <c r="K136" s="10"/>
      <c r="L136" s="10">
        <f t="shared" si="51"/>
        <v>-13</v>
      </c>
      <c r="M136" s="10"/>
      <c r="N136" s="10">
        <f t="shared" si="66"/>
        <v>-13</v>
      </c>
      <c r="O136" s="10"/>
      <c r="P136" s="29">
        <f t="shared" si="49"/>
        <v>-13</v>
      </c>
      <c r="Q136" s="10"/>
      <c r="R136" s="10">
        <f t="shared" si="67"/>
        <v>-13</v>
      </c>
      <c r="S136" s="10"/>
      <c r="T136" s="29">
        <f t="shared" si="47"/>
        <v>-13</v>
      </c>
      <c r="U136" s="10"/>
      <c r="V136" s="10"/>
      <c r="W136" s="10"/>
      <c r="X136" s="67">
        <f>X137</f>
        <v>0</v>
      </c>
      <c r="Y136" s="67">
        <f t="shared" ref="Y136:Z136" si="68">Y137</f>
        <v>-0.21</v>
      </c>
      <c r="Z136" s="10">
        <f t="shared" si="68"/>
        <v>-0.21</v>
      </c>
    </row>
    <row r="137" spans="1:26" ht="63">
      <c r="A137" s="7" t="s">
        <v>26</v>
      </c>
      <c r="B137" s="7" t="s">
        <v>241</v>
      </c>
      <c r="C137" s="7" t="s">
        <v>2</v>
      </c>
      <c r="D137" s="7" t="s">
        <v>56</v>
      </c>
      <c r="E137" s="16" t="s">
        <v>112</v>
      </c>
      <c r="F137" s="17"/>
      <c r="G137" s="17">
        <v>-13</v>
      </c>
      <c r="H137" s="11">
        <f t="shared" si="54"/>
        <v>-13</v>
      </c>
      <c r="I137" s="11"/>
      <c r="J137" s="11">
        <f t="shared" si="55"/>
        <v>-13</v>
      </c>
      <c r="K137" s="11"/>
      <c r="L137" s="11">
        <f t="shared" si="51"/>
        <v>-13</v>
      </c>
      <c r="M137" s="11"/>
      <c r="N137" s="11">
        <f t="shared" si="66"/>
        <v>-13</v>
      </c>
      <c r="O137" s="11"/>
      <c r="P137" s="30">
        <f t="shared" si="49"/>
        <v>-13</v>
      </c>
      <c r="Q137" s="11"/>
      <c r="R137" s="11">
        <f t="shared" si="67"/>
        <v>-13</v>
      </c>
      <c r="S137" s="11"/>
      <c r="T137" s="30">
        <f t="shared" si="47"/>
        <v>-13</v>
      </c>
      <c r="U137" s="11"/>
      <c r="V137" s="11"/>
      <c r="W137" s="11"/>
      <c r="X137" s="68">
        <f t="shared" si="45"/>
        <v>0</v>
      </c>
      <c r="Y137" s="71">
        <v>-0.21</v>
      </c>
      <c r="Z137" s="79">
        <f>X137+Y137</f>
        <v>-0.21</v>
      </c>
    </row>
    <row r="138" spans="1:26" ht="23.25" customHeight="1">
      <c r="A138" s="25" t="s">
        <v>0</v>
      </c>
      <c r="B138" s="25" t="s">
        <v>174</v>
      </c>
      <c r="C138" s="25" t="s">
        <v>2</v>
      </c>
      <c r="D138" s="25" t="s">
        <v>0</v>
      </c>
      <c r="E138" s="12" t="s">
        <v>91</v>
      </c>
      <c r="F138" s="13">
        <v>128994.2</v>
      </c>
      <c r="G138" s="13">
        <f>G24+G55</f>
        <v>299</v>
      </c>
      <c r="H138" s="13">
        <f t="shared" si="54"/>
        <v>129293.2</v>
      </c>
      <c r="I138" s="13">
        <f>I24+I55</f>
        <v>5838.1</v>
      </c>
      <c r="J138" s="13">
        <f>J24+J55</f>
        <v>135131.30000000002</v>
      </c>
      <c r="K138" s="13" t="e">
        <f>K24+K55</f>
        <v>#REF!</v>
      </c>
      <c r="L138" s="13" t="e">
        <f t="shared" si="51"/>
        <v>#REF!</v>
      </c>
      <c r="M138" s="13" t="e">
        <f t="shared" ref="M138:V138" si="69">M24+M55</f>
        <v>#REF!</v>
      </c>
      <c r="N138" s="13" t="e">
        <f t="shared" si="69"/>
        <v>#REF!</v>
      </c>
      <c r="O138" s="13" t="e">
        <f t="shared" si="69"/>
        <v>#REF!</v>
      </c>
      <c r="P138" s="32" t="e">
        <f t="shared" si="69"/>
        <v>#REF!</v>
      </c>
      <c r="Q138" s="13" t="e">
        <f t="shared" si="69"/>
        <v>#REF!</v>
      </c>
      <c r="R138" s="13" t="e">
        <f t="shared" si="69"/>
        <v>#REF!</v>
      </c>
      <c r="S138" s="13" t="e">
        <f t="shared" si="69"/>
        <v>#REF!</v>
      </c>
      <c r="T138" s="32" t="e">
        <f t="shared" si="69"/>
        <v>#REF!</v>
      </c>
      <c r="U138" s="13" t="e">
        <f t="shared" si="69"/>
        <v>#REF!</v>
      </c>
      <c r="V138" s="13" t="e">
        <f t="shared" si="69"/>
        <v>#REF!</v>
      </c>
      <c r="W138" s="10" t="e">
        <f>W55+W24</f>
        <v>#REF!</v>
      </c>
      <c r="X138" s="67">
        <f>X24+X55</f>
        <v>124580.59099999999</v>
      </c>
      <c r="Y138" s="67">
        <f t="shared" ref="Y138:Z138" si="70">Y24+Y55</f>
        <v>-0.21</v>
      </c>
      <c r="Z138" s="10">
        <f t="shared" si="70"/>
        <v>124580.38099999998</v>
      </c>
    </row>
  </sheetData>
  <mergeCells count="18">
    <mergeCell ref="A22:D22"/>
    <mergeCell ref="E14:F14"/>
    <mergeCell ref="A20:V20"/>
    <mergeCell ref="E13:X13"/>
    <mergeCell ref="E12:Z12"/>
    <mergeCell ref="A15:Z15"/>
    <mergeCell ref="A16:Z16"/>
    <mergeCell ref="A17:Z17"/>
    <mergeCell ref="A18:Z18"/>
    <mergeCell ref="A19:Z19"/>
    <mergeCell ref="E1:V1"/>
    <mergeCell ref="E2:V2"/>
    <mergeCell ref="C3:V3"/>
    <mergeCell ref="E10:Z10"/>
    <mergeCell ref="E11:Z11"/>
    <mergeCell ref="E5:Z5"/>
    <mergeCell ref="E6:Z6"/>
    <mergeCell ref="E7:Z7"/>
  </mergeCells>
  <pageMargins left="0.9055118110236221" right="0.9055118110236221" top="0.74803149606299213" bottom="0.55118110236220474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2018 год</vt:lpstr>
      <vt:lpstr>Лист2</vt:lpstr>
      <vt:lpstr>Лист3</vt:lpstr>
      <vt:lpstr>'Доходы 2018 год'!Заголовки_для_печати</vt:lpstr>
      <vt:lpstr>'Доходы 2018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2018-02-19T11:43:29Z</cp:lastPrinted>
  <dcterms:created xsi:type="dcterms:W3CDTF">2014-10-29T11:00:31Z</dcterms:created>
  <dcterms:modified xsi:type="dcterms:W3CDTF">2018-02-19T11:44:56Z</dcterms:modified>
</cp:coreProperties>
</file>